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35" windowWidth="8475" windowHeight="6150"/>
  </bookViews>
  <sheets>
    <sheet name="Сводный реестр" sheetId="1" r:id="rId1"/>
    <sheet name="Лист2" sheetId="2" r:id="rId2"/>
    <sheet name="Лист3" sheetId="3" r:id="rId3"/>
  </sheets>
  <definedNames>
    <definedName name="_xlnm._FilterDatabase" localSheetId="0" hidden="1">'Сводный реестр'!$A$6:$S$734</definedName>
    <definedName name="_xlnm.Print_Titles" localSheetId="0">'Сводный реестр'!$3:$6</definedName>
    <definedName name="_xlnm.Print_Area" localSheetId="0">'Сводный реестр'!$A$1:$S$735</definedName>
  </definedNames>
  <calcPr calcId="124519"/>
</workbook>
</file>

<file path=xl/calcChain.xml><?xml version="1.0" encoding="utf-8"?>
<calcChain xmlns="http://schemas.openxmlformats.org/spreadsheetml/2006/main">
  <c r="R276" i="1"/>
  <c r="Q276"/>
  <c r="P276"/>
  <c r="O276"/>
  <c r="N276"/>
  <c r="M276"/>
  <c r="R264"/>
  <c r="Q264"/>
  <c r="P264"/>
  <c r="O264"/>
  <c r="N264"/>
  <c r="M264"/>
  <c r="R261"/>
  <c r="Q261"/>
  <c r="P261"/>
  <c r="O261"/>
  <c r="N261"/>
  <c r="M261"/>
  <c r="R218"/>
  <c r="Q218"/>
  <c r="P218"/>
  <c r="R214"/>
  <c r="Q214"/>
  <c r="P214"/>
  <c r="O214"/>
  <c r="N214"/>
  <c r="M214"/>
  <c r="R209"/>
  <c r="Q209"/>
  <c r="P209"/>
  <c r="O209"/>
  <c r="N209"/>
  <c r="M209"/>
  <c r="R196"/>
  <c r="Q196"/>
  <c r="P196"/>
  <c r="O196"/>
  <c r="N196"/>
  <c r="M196"/>
  <c r="R173"/>
  <c r="Q173"/>
  <c r="P173"/>
  <c r="O173"/>
  <c r="N173"/>
  <c r="M173"/>
  <c r="R139"/>
  <c r="Q139"/>
  <c r="P139"/>
  <c r="O139"/>
  <c r="N139"/>
  <c r="M139"/>
  <c r="R130"/>
  <c r="Q130"/>
  <c r="P130"/>
  <c r="O130"/>
  <c r="N130"/>
  <c r="M130"/>
  <c r="O109"/>
  <c r="N109"/>
  <c r="M109"/>
  <c r="R105"/>
  <c r="Q105"/>
  <c r="P105"/>
  <c r="O105"/>
  <c r="N105"/>
  <c r="M105"/>
  <c r="R100"/>
  <c r="Q100"/>
  <c r="P100"/>
  <c r="O100"/>
  <c r="N100"/>
  <c r="M100"/>
  <c r="R93"/>
  <c r="Q93"/>
  <c r="P93"/>
  <c r="O93"/>
  <c r="N93"/>
  <c r="M93"/>
  <c r="R86"/>
  <c r="Q86"/>
  <c r="P86"/>
  <c r="O86"/>
  <c r="N86"/>
  <c r="M86"/>
  <c r="R79"/>
  <c r="Q79"/>
  <c r="P79"/>
  <c r="O79"/>
  <c r="N79"/>
  <c r="M79"/>
  <c r="R64"/>
  <c r="Q64"/>
  <c r="P64"/>
  <c r="O64"/>
  <c r="N64"/>
  <c r="M64"/>
  <c r="R53"/>
  <c r="Q53"/>
  <c r="P53"/>
  <c r="O53"/>
  <c r="N53"/>
  <c r="M53"/>
  <c r="O50"/>
  <c r="R42"/>
  <c r="Q42"/>
  <c r="P42"/>
  <c r="O42"/>
  <c r="N42"/>
  <c r="M42"/>
  <c r="O36"/>
  <c r="N36"/>
  <c r="M36"/>
  <c r="R33"/>
  <c r="Q33"/>
  <c r="P33"/>
  <c r="O33"/>
  <c r="N33"/>
  <c r="M33"/>
  <c r="R28"/>
  <c r="Q28"/>
  <c r="P28"/>
  <c r="O28"/>
  <c r="N28"/>
  <c r="M28"/>
  <c r="R24"/>
  <c r="Q24"/>
  <c r="P24"/>
  <c r="O24"/>
  <c r="N24"/>
  <c r="M24"/>
  <c r="R20"/>
  <c r="Q20"/>
  <c r="P20"/>
  <c r="N20"/>
  <c r="M20"/>
  <c r="R16"/>
  <c r="Q16"/>
  <c r="P16"/>
  <c r="O16"/>
  <c r="N16"/>
  <c r="M16"/>
  <c r="R13"/>
  <c r="Q13"/>
  <c r="P13"/>
  <c r="O13"/>
  <c r="N13"/>
  <c r="M13"/>
  <c r="R7"/>
  <c r="Q7"/>
  <c r="P7"/>
  <c r="O7"/>
  <c r="N7"/>
  <c r="M7"/>
  <c r="N734"/>
  <c r="M734"/>
  <c r="R722"/>
  <c r="Q722"/>
  <c r="P722"/>
  <c r="O722"/>
  <c r="N722"/>
  <c r="M722"/>
  <c r="R713"/>
  <c r="Q713"/>
  <c r="P713"/>
  <c r="O713"/>
  <c r="N713"/>
  <c r="M713"/>
  <c r="O710"/>
  <c r="N710"/>
  <c r="M710"/>
  <c r="R708"/>
  <c r="Q708"/>
  <c r="P708"/>
  <c r="O708"/>
  <c r="N708"/>
  <c r="M708"/>
  <c r="R704"/>
  <c r="Q704"/>
  <c r="P704"/>
  <c r="O704"/>
  <c r="N704"/>
  <c r="M704"/>
  <c r="R703"/>
  <c r="Q703"/>
  <c r="P703"/>
  <c r="O703"/>
  <c r="N703"/>
  <c r="M703"/>
  <c r="M282" l="1"/>
  <c r="O282"/>
  <c r="Q282"/>
  <c r="N282"/>
  <c r="P282"/>
  <c r="R282"/>
  <c r="M730"/>
  <c r="O730"/>
  <c r="Q730"/>
  <c r="N699"/>
  <c r="P699"/>
  <c r="R699"/>
  <c r="O699"/>
  <c r="M699"/>
  <c r="Q699"/>
  <c r="N730"/>
  <c r="P730"/>
  <c r="R730"/>
  <c r="R691" l="1"/>
  <c r="Q691"/>
  <c r="P691"/>
  <c r="O691"/>
  <c r="N691"/>
  <c r="M691"/>
  <c r="R687"/>
  <c r="Q687"/>
  <c r="P687"/>
  <c r="O687"/>
  <c r="N687"/>
  <c r="M687"/>
  <c r="R684"/>
  <c r="Q684"/>
  <c r="P684"/>
  <c r="O684"/>
  <c r="N684"/>
  <c r="M684"/>
  <c r="R682"/>
  <c r="Q682"/>
  <c r="P682"/>
  <c r="O682"/>
  <c r="N682"/>
  <c r="M682"/>
  <c r="R677"/>
  <c r="Q677"/>
  <c r="P677"/>
  <c r="O677"/>
  <c r="N677"/>
  <c r="M677"/>
  <c r="R675"/>
  <c r="Q675"/>
  <c r="P675"/>
  <c r="O675"/>
  <c r="N675"/>
  <c r="M675"/>
  <c r="R672"/>
  <c r="Q672"/>
  <c r="P672"/>
  <c r="O672"/>
  <c r="N672"/>
  <c r="M672"/>
  <c r="R669"/>
  <c r="Q669"/>
  <c r="P669"/>
  <c r="O669"/>
  <c r="N669"/>
  <c r="M669"/>
  <c r="R667"/>
  <c r="Q667"/>
  <c r="P667"/>
  <c r="O667"/>
  <c r="N667"/>
  <c r="M667"/>
  <c r="R665"/>
  <c r="Q665"/>
  <c r="P665"/>
  <c r="O665"/>
  <c r="N665"/>
  <c r="M665"/>
  <c r="R662"/>
  <c r="Q662"/>
  <c r="P662"/>
  <c r="O662"/>
  <c r="N662"/>
  <c r="M662"/>
  <c r="R660"/>
  <c r="Q660"/>
  <c r="P660"/>
  <c r="O660"/>
  <c r="N660"/>
  <c r="M660"/>
  <c r="R657"/>
  <c r="Q657"/>
  <c r="P657"/>
  <c r="O657"/>
  <c r="N657"/>
  <c r="M657"/>
  <c r="R652"/>
  <c r="Q652"/>
  <c r="P652"/>
  <c r="O652"/>
  <c r="N652"/>
  <c r="M652"/>
  <c r="R644"/>
  <c r="Q644"/>
  <c r="P644"/>
  <c r="O644"/>
  <c r="N644"/>
  <c r="M644"/>
  <c r="R640"/>
  <c r="Q640"/>
  <c r="P640"/>
  <c r="O640"/>
  <c r="N640"/>
  <c r="M640"/>
  <c r="R636"/>
  <c r="Q636"/>
  <c r="P636"/>
  <c r="O636"/>
  <c r="N636"/>
  <c r="M636"/>
  <c r="R629"/>
  <c r="Q629"/>
  <c r="P629"/>
  <c r="O629"/>
  <c r="N629"/>
  <c r="M629"/>
  <c r="R627"/>
  <c r="Q627"/>
  <c r="P627"/>
  <c r="O627"/>
  <c r="R625"/>
  <c r="Q625"/>
  <c r="P625"/>
  <c r="O625"/>
  <c r="R623"/>
  <c r="Q623"/>
  <c r="P623"/>
  <c r="O623"/>
  <c r="N623"/>
  <c r="M623"/>
  <c r="R619"/>
  <c r="Q619"/>
  <c r="P619"/>
  <c r="O619"/>
  <c r="N615"/>
  <c r="M615"/>
  <c r="R610"/>
  <c r="Q610"/>
  <c r="P610"/>
  <c r="O610"/>
  <c r="N605"/>
  <c r="M605"/>
  <c r="R603"/>
  <c r="Q603"/>
  <c r="P603"/>
  <c r="O603"/>
  <c r="N603"/>
  <c r="M603"/>
  <c r="R600"/>
  <c r="Q600"/>
  <c r="P600"/>
  <c r="O600"/>
  <c r="N600"/>
  <c r="M600"/>
  <c r="R598"/>
  <c r="Q598"/>
  <c r="P598"/>
  <c r="O598"/>
  <c r="N598"/>
  <c r="M598"/>
  <c r="R595"/>
  <c r="Q595"/>
  <c r="P595"/>
  <c r="O595"/>
  <c r="N595"/>
  <c r="M595"/>
  <c r="R593"/>
  <c r="Q593"/>
  <c r="P593"/>
  <c r="O593"/>
  <c r="R591"/>
  <c r="Q591"/>
  <c r="P591"/>
  <c r="O591"/>
  <c r="N591"/>
  <c r="M591"/>
  <c r="R589"/>
  <c r="Q589"/>
  <c r="P589"/>
  <c r="O589"/>
  <c r="N589"/>
  <c r="M589"/>
  <c r="R587"/>
  <c r="Q587"/>
  <c r="P587"/>
  <c r="O587"/>
  <c r="N587"/>
  <c r="M587"/>
  <c r="R585"/>
  <c r="O585"/>
  <c r="N585"/>
  <c r="M585"/>
  <c r="R583"/>
  <c r="Q583"/>
  <c r="P583"/>
  <c r="O583"/>
  <c r="R581"/>
  <c r="Q581"/>
  <c r="P581"/>
  <c r="O581"/>
  <c r="N581"/>
  <c r="M581"/>
  <c r="R577"/>
  <c r="Q577"/>
  <c r="P577"/>
  <c r="O577"/>
  <c r="R573"/>
  <c r="Q573"/>
  <c r="P573"/>
  <c r="O573"/>
  <c r="N573"/>
  <c r="M573"/>
  <c r="R571"/>
  <c r="Q571"/>
  <c r="P571"/>
  <c r="O571"/>
  <c r="R569"/>
  <c r="Q569"/>
  <c r="P569"/>
  <c r="O569"/>
  <c r="R567"/>
  <c r="Q567"/>
  <c r="P567"/>
  <c r="O567"/>
  <c r="N567"/>
  <c r="M567"/>
  <c r="R565"/>
  <c r="Q565"/>
  <c r="P565"/>
  <c r="O565"/>
  <c r="N565"/>
  <c r="M565"/>
  <c r="R563"/>
  <c r="Q563"/>
  <c r="P563"/>
  <c r="O563"/>
  <c r="N563"/>
  <c r="M563"/>
  <c r="R561"/>
  <c r="Q561"/>
  <c r="P561"/>
  <c r="O561"/>
  <c r="N561"/>
  <c r="M561"/>
  <c r="R559"/>
  <c r="Q559"/>
  <c r="P559"/>
  <c r="O559"/>
  <c r="N559"/>
  <c r="M559"/>
  <c r="R557"/>
  <c r="Q557"/>
  <c r="P557"/>
  <c r="O557"/>
  <c r="N557"/>
  <c r="M557"/>
  <c r="R553"/>
  <c r="Q553"/>
  <c r="P553"/>
  <c r="O553"/>
  <c r="N553"/>
  <c r="M553"/>
  <c r="R550"/>
  <c r="Q550"/>
  <c r="P550"/>
  <c r="O550"/>
  <c r="N550"/>
  <c r="M550"/>
  <c r="R547"/>
  <c r="Q547"/>
  <c r="P547"/>
  <c r="O547"/>
  <c r="N547"/>
  <c r="M547"/>
  <c r="R544"/>
  <c r="Q544"/>
  <c r="P544"/>
  <c r="O544"/>
  <c r="N544"/>
  <c r="M544"/>
  <c r="R541"/>
  <c r="Q541"/>
  <c r="P541"/>
  <c r="O541"/>
  <c r="R539"/>
  <c r="Q539"/>
  <c r="P539"/>
  <c r="O539"/>
  <c r="N539"/>
  <c r="M539"/>
  <c r="R537"/>
  <c r="Q537"/>
  <c r="P537"/>
  <c r="O537"/>
  <c r="N537"/>
  <c r="M537"/>
  <c r="R534"/>
  <c r="Q534"/>
  <c r="P534"/>
  <c r="O534"/>
  <c r="N534"/>
  <c r="M534"/>
  <c r="R531"/>
  <c r="Q531"/>
  <c r="P531"/>
  <c r="O531"/>
  <c r="N531"/>
  <c r="M531"/>
  <c r="R529"/>
  <c r="Q529"/>
  <c r="P529"/>
  <c r="O529"/>
  <c r="R527"/>
  <c r="Q527"/>
  <c r="P527"/>
  <c r="O527"/>
  <c r="R524"/>
  <c r="Q524"/>
  <c r="P524"/>
  <c r="O524"/>
  <c r="N524"/>
  <c r="M524"/>
  <c r="R517"/>
  <c r="Q517"/>
  <c r="P517"/>
  <c r="O517"/>
  <c r="N517"/>
  <c r="M517"/>
  <c r="R513"/>
  <c r="Q513"/>
  <c r="P513"/>
  <c r="O513"/>
  <c r="N513"/>
  <c r="M513"/>
  <c r="R509"/>
  <c r="Q509"/>
  <c r="P509"/>
  <c r="O509"/>
  <c r="N509"/>
  <c r="M509"/>
  <c r="R505"/>
  <c r="Q505"/>
  <c r="P505"/>
  <c r="O505"/>
  <c r="N505"/>
  <c r="M505"/>
  <c r="R501"/>
  <c r="Q501"/>
  <c r="P501"/>
  <c r="O501"/>
  <c r="N501"/>
  <c r="M501"/>
  <c r="R497"/>
  <c r="Q497"/>
  <c r="P497"/>
  <c r="O497"/>
  <c r="R493"/>
  <c r="Q493"/>
  <c r="P493"/>
  <c r="O493"/>
  <c r="N493"/>
  <c r="M493"/>
  <c r="R489"/>
  <c r="Q489"/>
  <c r="P489"/>
  <c r="O489"/>
  <c r="N489"/>
  <c r="M489"/>
  <c r="R485"/>
  <c r="Q485"/>
  <c r="P485"/>
  <c r="O485"/>
  <c r="N485"/>
  <c r="M485"/>
  <c r="R481"/>
  <c r="Q481"/>
  <c r="P481"/>
  <c r="O481"/>
  <c r="N481"/>
  <c r="M481"/>
  <c r="R479"/>
  <c r="Q479"/>
  <c r="P479"/>
  <c r="O479"/>
  <c r="N479"/>
  <c r="M479"/>
  <c r="R477"/>
  <c r="Q477"/>
  <c r="P477"/>
  <c r="O477"/>
  <c r="N477"/>
  <c r="M477"/>
  <c r="R475"/>
  <c r="Q475"/>
  <c r="P475"/>
  <c r="O475"/>
  <c r="N475"/>
  <c r="M475"/>
  <c r="R473"/>
  <c r="Q473"/>
  <c r="P473"/>
  <c r="O473"/>
  <c r="N473"/>
  <c r="M473"/>
  <c r="R471"/>
  <c r="Q471"/>
  <c r="P471"/>
  <c r="O471"/>
  <c r="N471"/>
  <c r="M471"/>
  <c r="R468"/>
  <c r="Q468"/>
  <c r="P468"/>
  <c r="O468"/>
  <c r="N468"/>
  <c r="M468"/>
  <c r="R465"/>
  <c r="Q465"/>
  <c r="P465"/>
  <c r="O465"/>
  <c r="N465"/>
  <c r="M465"/>
  <c r="R461"/>
  <c r="Q461"/>
  <c r="P461"/>
  <c r="O461"/>
  <c r="R459"/>
  <c r="Q459"/>
  <c r="P459"/>
  <c r="O459"/>
  <c r="R456"/>
  <c r="Q456"/>
  <c r="P456"/>
  <c r="O456"/>
  <c r="R451"/>
  <c r="Q451"/>
  <c r="P451"/>
  <c r="O451"/>
  <c r="R447"/>
  <c r="Q447"/>
  <c r="P447"/>
  <c r="O447"/>
  <c r="N447"/>
  <c r="M447"/>
  <c r="R441"/>
  <c r="Q441"/>
  <c r="P441"/>
  <c r="O441"/>
  <c r="V441" s="1"/>
  <c r="N441"/>
  <c r="M441"/>
  <c r="R439"/>
  <c r="Q439"/>
  <c r="P439"/>
  <c r="O439"/>
  <c r="N439"/>
  <c r="M439"/>
  <c r="P437"/>
  <c r="O437"/>
  <c r="N437"/>
  <c r="M437"/>
  <c r="R434"/>
  <c r="Q434"/>
  <c r="P434"/>
  <c r="O434"/>
  <c r="N434"/>
  <c r="M434"/>
  <c r="R431"/>
  <c r="Q431"/>
  <c r="P431"/>
  <c r="O431"/>
  <c r="N431"/>
  <c r="M431"/>
  <c r="R420"/>
  <c r="Q420"/>
  <c r="P420"/>
  <c r="O420"/>
  <c r="N420"/>
  <c r="M420"/>
  <c r="R417"/>
  <c r="Q417"/>
  <c r="P417"/>
  <c r="O417"/>
  <c r="N417"/>
  <c r="M417"/>
  <c r="R415"/>
  <c r="Q415"/>
  <c r="P415"/>
  <c r="O415"/>
  <c r="R412"/>
  <c r="Q412"/>
  <c r="P412"/>
  <c r="O412"/>
  <c r="N412"/>
  <c r="M412"/>
  <c r="R409"/>
  <c r="Q409"/>
  <c r="P409"/>
  <c r="O409"/>
  <c r="N409"/>
  <c r="M409"/>
  <c r="R406"/>
  <c r="Q406"/>
  <c r="P406"/>
  <c r="O406"/>
  <c r="N406"/>
  <c r="M406"/>
  <c r="R400"/>
  <c r="Q400"/>
  <c r="P400"/>
  <c r="O400"/>
  <c r="N400"/>
  <c r="M400"/>
  <c r="R397"/>
  <c r="Q397"/>
  <c r="P397"/>
  <c r="O397"/>
  <c r="N397"/>
  <c r="M397"/>
  <c r="R395"/>
  <c r="Q395"/>
  <c r="P395"/>
  <c r="O395"/>
  <c r="N395"/>
  <c r="M395"/>
  <c r="R392"/>
  <c r="Q392"/>
  <c r="P392"/>
  <c r="O392"/>
  <c r="N392"/>
  <c r="M392"/>
  <c r="R384"/>
  <c r="Q384"/>
  <c r="P384"/>
  <c r="O384"/>
  <c r="N384"/>
  <c r="M384"/>
  <c r="R381"/>
  <c r="Q381"/>
  <c r="P381"/>
  <c r="O381"/>
  <c r="N381"/>
  <c r="M381"/>
  <c r="R380"/>
  <c r="R693" s="1"/>
  <c r="Q380"/>
  <c r="Q693" s="1"/>
  <c r="P380"/>
  <c r="P693" s="1"/>
  <c r="O380"/>
  <c r="O693" s="1"/>
  <c r="N380"/>
  <c r="N693" s="1"/>
  <c r="M380"/>
  <c r="M693" s="1"/>
  <c r="R373" l="1"/>
  <c r="Q373"/>
  <c r="P373"/>
  <c r="O373"/>
  <c r="N373"/>
  <c r="M373"/>
  <c r="R366"/>
  <c r="Q366"/>
  <c r="P366"/>
  <c r="O366"/>
  <c r="N366"/>
  <c r="M366"/>
  <c r="R362"/>
  <c r="Q362"/>
  <c r="P362"/>
  <c r="O362"/>
  <c r="N362"/>
  <c r="M362"/>
  <c r="R359"/>
  <c r="R378" s="1"/>
  <c r="Q359"/>
  <c r="Q378" s="1"/>
  <c r="P359"/>
  <c r="P378" s="1"/>
  <c r="O359"/>
  <c r="O378" s="1"/>
  <c r="N359"/>
  <c r="N378" s="1"/>
  <c r="M359"/>
  <c r="M378" s="1"/>
  <c r="R339"/>
  <c r="Q339"/>
  <c r="P339"/>
  <c r="O339"/>
  <c r="N339"/>
  <c r="M339"/>
  <c r="R303"/>
  <c r="R357" s="1"/>
  <c r="R736" s="1"/>
  <c r="Q303"/>
  <c r="Q357" s="1"/>
  <c r="Q736" s="1"/>
  <c r="P303"/>
  <c r="P357" s="1"/>
  <c r="P736" s="1"/>
  <c r="P738" s="1"/>
  <c r="O303"/>
  <c r="O357" s="1"/>
  <c r="O736" s="1"/>
  <c r="N303"/>
  <c r="N357" s="1"/>
  <c r="N736" s="1"/>
  <c r="M303"/>
  <c r="M357" s="1"/>
  <c r="M736" s="1"/>
  <c r="O738" l="1"/>
  <c r="Q738"/>
  <c r="R738"/>
  <c r="N738"/>
  <c r="M738"/>
</calcChain>
</file>

<file path=xl/sharedStrings.xml><?xml version="1.0" encoding="utf-8"?>
<sst xmlns="http://schemas.openxmlformats.org/spreadsheetml/2006/main" count="4622" uniqueCount="1366">
  <si>
    <t>Мероприятия по улучшению жилищных условий молодых семей и молодых специалистов</t>
  </si>
  <si>
    <t>Расходы на оплату услуг по использованию радиочастотного спектра</t>
  </si>
  <si>
    <t>9990020310</t>
  </si>
  <si>
    <t>10</t>
  </si>
  <si>
    <t>03</t>
  </si>
  <si>
    <t>323</t>
  </si>
  <si>
    <t>05</t>
  </si>
  <si>
    <t>06</t>
  </si>
  <si>
    <t>п.1</t>
  </si>
  <si>
    <t>11</t>
  </si>
  <si>
    <t>611</t>
  </si>
  <si>
    <t>п.3 раз.1</t>
  </si>
  <si>
    <t>п.3</t>
  </si>
  <si>
    <t>п.2</t>
  </si>
  <si>
    <t>07</t>
  </si>
  <si>
    <t>112</t>
  </si>
  <si>
    <t>322</t>
  </si>
  <si>
    <t>Наименование расходного обязательства</t>
  </si>
  <si>
    <t>120010М590</t>
  </si>
  <si>
    <t>1 год</t>
  </si>
  <si>
    <t>143022Д990</t>
  </si>
  <si>
    <t>730</t>
  </si>
  <si>
    <t>Обслуживание муниципального  долга</t>
  </si>
  <si>
    <t>0700110050</t>
  </si>
  <si>
    <t xml:space="preserve">п.7 раз.1                                                                                                                                                                                                                                                                                                                                                                                                           </t>
  </si>
  <si>
    <t xml:space="preserve">не установлен </t>
  </si>
  <si>
    <t>не установлен/ не установлен</t>
  </si>
  <si>
    <t>Постановление администрации района от 28.12.2016 № 1526  "О порядке предоставления межбюджетных трансфертов из бюджета муниципального образования Киржачский район Владимирской области бюджетам сельских поселений, входящих в состав муниципального образования Киржачский район Владимирской области, на осуществление части полномочий администрации Киржачского района по организации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</si>
  <si>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 xml:space="preserve">Решение районного Совета народных депутатов от 28.09.2011 № 7/55 "О выделении администрации района ассигнований на оплату членских взносов в Ассоциацию "Совет муниципальных образований Владимирской области" </t>
  </si>
  <si>
    <t xml:space="preserve"> Постановление главы  Киржачского района от 22.09.2009г. № 1144 "О создании муниципального учреждения "Киржачский районный архив" </t>
  </si>
  <si>
    <t>Постановление администрации района от 04.05.2010 № 449 "О порядке финансирования и расходования субсидии на обеспечение равной степени доступности общественного транспорта для отдельных категорий граждан на пригородных маршрутах Киржачского района"</t>
  </si>
  <si>
    <t xml:space="preserve">Постановление администрации района от 04.05.2010 № 449 "О порядке финансирования и расходования субсидии на обеспечение равной степени доступности общественного транспорта для отдельных категорий граждан на пригородных маршрутах Киржачского района" </t>
  </si>
  <si>
    <t>Расходы на выплаты по оплате труда главы местной администрации (исполнительно-распорядительного органа муниципального образования)</t>
  </si>
  <si>
    <t>414</t>
  </si>
  <si>
    <t>313</t>
  </si>
  <si>
    <t>Объем средств на исполнение расходного обязательства (руб.)</t>
  </si>
  <si>
    <t>Постановление администрации Киржачского района от 28.12.2016 № 1476 "О создании МКУ "Управление муниципальными закупками"</t>
  </si>
  <si>
    <t>Постановление администрации Киржачского района от 27.02.2017 № 173 "Об утверждении Положения об оплате труда работников МКУ "Управление муниципальными закупками Киржачского района"</t>
  </si>
  <si>
    <t>999000Т590</t>
  </si>
  <si>
    <t>540</t>
  </si>
  <si>
    <t>1700120590</t>
  </si>
  <si>
    <t>1800240190</t>
  </si>
  <si>
    <t>Расходы на обеспечение деятельности (оказание услуг) муниципального автономного учреждения "Редакция газеты "Красное Знамя" Киржачского района Владимирской области</t>
  </si>
  <si>
    <t>99900Г590</t>
  </si>
  <si>
    <t>853</t>
  </si>
  <si>
    <t>Расходы на уплату земельного налога на участки, предоставленные администрацией Киржачского района в постоянное (бессрочное) пользование</t>
  </si>
  <si>
    <t>9990000110</t>
  </si>
  <si>
    <t>9990000190</t>
  </si>
  <si>
    <t>9990070010</t>
  </si>
  <si>
    <t>9990070020</t>
  </si>
  <si>
    <t>9990051200</t>
  </si>
  <si>
    <t>9990001590</t>
  </si>
  <si>
    <t>9990002590</t>
  </si>
  <si>
    <t>9990020030</t>
  </si>
  <si>
    <t>9990020040</t>
  </si>
  <si>
    <t>9990020460</t>
  </si>
  <si>
    <t>9990059300</t>
  </si>
  <si>
    <t>99900П0010</t>
  </si>
  <si>
    <t>1500220100</t>
  </si>
  <si>
    <t>800</t>
  </si>
  <si>
    <t>130028Д030</t>
  </si>
  <si>
    <t>02601S0080</t>
  </si>
  <si>
    <t>999008Э030</t>
  </si>
  <si>
    <t>9990010030</t>
  </si>
  <si>
    <t>9990010010</t>
  </si>
  <si>
    <t>02401S0810</t>
  </si>
  <si>
    <t>01301S0020</t>
  </si>
  <si>
    <t>99900S0150</t>
  </si>
  <si>
    <t>999000Г110</t>
  </si>
  <si>
    <t>Постановление администрации Киржачского района ВО от 11.01.2017 №16 "Об утверждении Порядка оказания адресной материальной помощи нуждающимся гражданам Киржачского района"</t>
  </si>
  <si>
    <t>312</t>
  </si>
  <si>
    <t>621</t>
  </si>
  <si>
    <t>9990008590</t>
  </si>
  <si>
    <t>9990071370</t>
  </si>
  <si>
    <t>129</t>
  </si>
  <si>
    <t>0700320180</t>
  </si>
  <si>
    <t xml:space="preserve">  Проведение фестивалей,конкурсов,спортивных мероприятий, направленных на пропаганду здорового образа жизни, сохранение и укрепления здоровья</t>
  </si>
  <si>
    <t>0700160030</t>
  </si>
  <si>
    <t>в целом/ в целом</t>
  </si>
  <si>
    <t>1300272460</t>
  </si>
  <si>
    <t>0260170080</t>
  </si>
  <si>
    <t>Расходы на обеспечение деятельности  муниципального бюджетного учреждения "Многофункциональный центр предоставления государственных и муниципальных  услуг на территории Киржачского района"</t>
  </si>
  <si>
    <t>Расходы на обеспечение деятельности Муниципального казенного учреждения "Управление жилищно-коммунального хозяйства, архитектуры и строительства Киржачского района"</t>
  </si>
  <si>
    <t>999000Ж590</t>
  </si>
  <si>
    <t>119</t>
  </si>
  <si>
    <t>0240170810</t>
  </si>
  <si>
    <t>1800120010</t>
  </si>
  <si>
    <t>113</t>
  </si>
  <si>
    <t>Постановление администрации района от 17.03.2016 № 206 "О создании  Муниципального казенного учреждения "Управление жилищно-коммунального хозяйства, архитектуры и строительства Киржачского района"</t>
  </si>
  <si>
    <t>Постановление администрации района от 17.05.2016 № 489 "Об утверждении Положения об оплате труда работников Муниципального казенного учреждения "Управление жилищно-коммунального хозяйства, архитектуры и строительства Киржачского района"</t>
  </si>
  <si>
    <t>Расходы на выплаты по оплате труда работников органов местного самоуправления</t>
  </si>
  <si>
    <t>Мероприятия по газификации населенных пунктов Киржачского района</t>
  </si>
  <si>
    <t>0130222160</t>
  </si>
  <si>
    <t>999008Т030</t>
  </si>
  <si>
    <t>9990070150</t>
  </si>
  <si>
    <t xml:space="preserve">Расходы на обеспечение  функций органов местного самоуправления </t>
  </si>
  <si>
    <t xml:space="preserve">Обеспечение деятельности комиссий по делам несовершеннолетних  и защите их прав </t>
  </si>
  <si>
    <t xml:space="preserve">Реализация отдельных государственных полномочий по вопросам административного законодательства </t>
  </si>
  <si>
    <t xml:space="preserve">Расходы на выплаты по оплате труда работников органов местного самоуправления </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</si>
  <si>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</si>
  <si>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 xml:space="preserve">Осуществление полномочий Российской Федерации по государственной регистрации актов гражданского состояния </t>
  </si>
  <si>
    <t xml:space="preserve">Расходы на выполнение обязательств муниципального района, связанных с уплатой членских взносов в ассоциации </t>
  </si>
  <si>
    <t>Участие в областных комплексных соревнованиях</t>
  </si>
  <si>
    <t xml:space="preserve"> Предоставление прочих межбюджетных трансфертов на исполнение переданных  полномочий из бюджета муниципального образования Киржачский район в бюджеты сельских поселений  в соответствии с заключенными соглашениями на финансовое осуществление дорожной деятельности в отношении автомобильных дорог общего пользования местного значения на 2016 год за счет средств областного бюджета </t>
  </si>
  <si>
    <t xml:space="preserve">в целом               </t>
  </si>
  <si>
    <t>Предоставление прочих межбюджетных трансфертов на исполнение переданных  полномочий из бюджета муниципального образования Киржачский район в бюджеты сельских поселений  в соответствии с заключенными соглашениями на  содержание и текущий ремонт автомобильных дорог общего пользования населённых пунктов за счёт средств дорожного фонда</t>
  </si>
  <si>
    <t>Укрепление материально-технической базы добровольных народных дружин, участвующих в охране общественного порядка</t>
  </si>
  <si>
    <t>Обеспечение функционирования, информационное обслуживание муниципальных информационных систем, техническое обслуживание компьютерной, печатающей и копировальной техники</t>
  </si>
  <si>
    <t xml:space="preserve">  Предоставление прочих межбюджетных трансфертов на исполнение переданных  полномочий из бюджета муниципального образования Киржачский район в бюджеты сельских поселений   в соответствии с заключенными соглашениями на расходы, связанные с организацией в границах поселения электро-, тепло-, газо- и водоснабжения населения, водоотведения, снабжения населения топливом</t>
  </si>
  <si>
    <t xml:space="preserve">Пенсия  за выслугу лет муниципальным служащим и лицам, замещавшим муниципальные должности </t>
  </si>
  <si>
    <t xml:space="preserve">Обеспечение равной доступности услуг общественного транспорта для отдельных категорий граждан в муниципальном сообщении  </t>
  </si>
  <si>
    <t xml:space="preserve">Расходы на предоставление ежемесячных денежных выплат лицам, удостоенным звания «Почетный гражданин г.Киржача и Киржачского района» </t>
  </si>
  <si>
    <t xml:space="preserve"> Обеспечение жильем многодетных семей</t>
  </si>
  <si>
    <t xml:space="preserve">Обеспечение социальной поддержки малоимущих семей, малоимущих граждан и граждан, оказавшихся в трудной жизненной ситуации </t>
  </si>
  <si>
    <t>Постановление администрации Киржачского района Владимирской области от 25.10.2016 № 1164 "О порядке расходования средств бюджета муниципального образования Киржачский район, передаваемых бюджетам сельских поселений на ремонт и обустройство дорожной сети, находящейся в границах и вне границ сельских населенных пунктов, а также субсидий из областного бюджета на осуществление дорожной деятельности в отношении автомобильных дорог общего пользования местного значения в рамках государственной программы "Дорожное хозяйство Владимирской области на 2014-2025 годы"</t>
  </si>
  <si>
    <t>Субсидии отдельным общественным организациям и иным некоммерческим объединениям</t>
  </si>
  <si>
    <t xml:space="preserve">Проведение массовых спортивных мероприятий для всех групп населения согласно календарному плану физкультурно-оздоровительных мероприятий </t>
  </si>
  <si>
    <t>Обеспечение участия представителей общественных организаций района в региональных и всероссийских мероприятиях (услуги)</t>
  </si>
  <si>
    <t>0700120490</t>
  </si>
  <si>
    <t>Создание, хранение, использование и восполнение резерва финансовых и материальных ресурсов для ликвидации чрезвычайных ситуаций на территории Киржачского района</t>
  </si>
  <si>
    <t>1100120660</t>
  </si>
  <si>
    <t>Поддержка гражданам и их объединениям, участвующим в охране общественного порядка</t>
  </si>
  <si>
    <t>Защита от болезней, общих для человека и животных</t>
  </si>
  <si>
    <t>0140470120</t>
  </si>
  <si>
    <t>Строительство распределительных газопроводов для газоснабжения жилых домов в сельских поселениях</t>
  </si>
  <si>
    <t>Постановление главы района от 31.12.2013 № 1834  "О порядке финансирования отдельных полномочий, переданных на государственную регистрацию  актов гражданского состояния администрации Киржачского района Владимирской области"</t>
  </si>
  <si>
    <t>Статья, пункт, подпункт, абзац муниципального правового акта, договора, соглашения</t>
  </si>
  <si>
    <t>Дата вступления в силу муниципального правового акта, договора, соглашения</t>
  </si>
  <si>
    <t>Код раздела классификации расходов бюджета</t>
  </si>
  <si>
    <t>Код целевой статьи класси-фикации расходов бюджета</t>
  </si>
  <si>
    <t>Код методики расчета объема расходов</t>
  </si>
  <si>
    <t>Реквизиты нормативного правового акта, договора, соглашения</t>
  </si>
  <si>
    <t>Код расход-ного обяза-тельства</t>
  </si>
  <si>
    <t>в целом</t>
  </si>
  <si>
    <t>не установлен</t>
  </si>
  <si>
    <t>04</t>
  </si>
  <si>
    <t>09</t>
  </si>
  <si>
    <t>12</t>
  </si>
  <si>
    <t>02</t>
  </si>
  <si>
    <t>01</t>
  </si>
  <si>
    <t>13</t>
  </si>
  <si>
    <t>244</t>
  </si>
  <si>
    <t>08</t>
  </si>
  <si>
    <t>000</t>
  </si>
  <si>
    <t>111</t>
  </si>
  <si>
    <t>851</t>
  </si>
  <si>
    <t>852</t>
  </si>
  <si>
    <t>121</t>
  </si>
  <si>
    <t>122</t>
  </si>
  <si>
    <t>14</t>
  </si>
  <si>
    <t xml:space="preserve">в целом </t>
  </si>
  <si>
    <t>831</t>
  </si>
  <si>
    <t>870</t>
  </si>
  <si>
    <t>Постановление главы Киржачского района от 27.06.2016 № 730 "Об утверждении положения об оплате труда работников муниципального учреждения "Киржачский районный архив" (с изменениями)</t>
  </si>
  <si>
    <t>Обеспечение информированности населения по правилам пожарной безопасности</t>
  </si>
  <si>
    <t>1100220620</t>
  </si>
  <si>
    <t>02101L4970</t>
  </si>
  <si>
    <t>9990020840</t>
  </si>
  <si>
    <t>Приобретение пожарно-технического вооружения для патрульных групп</t>
  </si>
  <si>
    <t>1100220900</t>
  </si>
  <si>
    <t>Расходы на мероприятия по развитию АПК "Безопасный город"</t>
  </si>
  <si>
    <t>1100520910</t>
  </si>
  <si>
    <t>0800320890</t>
  </si>
  <si>
    <t>1800103592</t>
  </si>
  <si>
    <t>Обеспечение социальной реабилитации ранее судимых лиц и граждан, не имеющих постоянных источников дохода</t>
  </si>
  <si>
    <t>Постановление администрации Киржачского района Владимирской области от 29.05.2015 № 558 "О муниципальном долге муниципального образования Киржачский район владимирской области" / Постановление администрации Киржачского района Владимирской области от 26.09.2014 № 1280 "Об утверждении муниципальной программы муниципального образования Киржачский район "Управление муниципальными финансами и муниципальным долгом"</t>
  </si>
  <si>
    <t xml:space="preserve">Постановление администрации Киржачского района от 15.11.2012 № 1371 "Об утверждении Порядка предоставления и расходования  за счет средств областного бюджета жилищных субсидий государственным гражданским служащим Владимирской области, работникам государственных учреждений, финансируемых из областного бюджета, муниципальным служащим и работникам учреждений бюджетной сферы, финансируемых из местных бюджетов" </t>
  </si>
  <si>
    <t>1800103591</t>
  </si>
  <si>
    <t>0800220260</t>
  </si>
  <si>
    <t>0800220790</t>
  </si>
  <si>
    <t>Итого по реестру:</t>
  </si>
  <si>
    <t>Решение Совета народных депутатов района от 31.07.2018 № 47/309 "Об утверждении Положения о пенсионном обеспечении муниципальных служащих и лиц, замещающих  муниципальные должности в муниципальном образовании Киржачский район"</t>
  </si>
  <si>
    <t xml:space="preserve"> Расходы на обеспечение деятельности (оказание услуг)  муниципального казенного учреждения «Управление по делам ГО и ЧС  Киржачского района»</t>
  </si>
  <si>
    <t>1100220921</t>
  </si>
  <si>
    <t>1100420922</t>
  </si>
  <si>
    <t xml:space="preserve">     Расходы, связанные с размещением и демонтажем рекламных конструкций на территории Киржачского района</t>
  </si>
  <si>
    <t>9990020911</t>
  </si>
  <si>
    <t xml:space="preserve"> Строительство физкультурно-оздоровительного комплекса с плавательным бассейном г.Киржач Владимирской области</t>
  </si>
  <si>
    <t>Расходы на обеспечение деятельности муниципального казенного учреждения "Управление муниципальными закупками Киржачского района"</t>
  </si>
  <si>
    <t>Обеспечение мест проживания многодетных семей автономными пожарными извещателями</t>
  </si>
  <si>
    <t>Организация защиты информации автоматизированных рабочих мест ЕДДС</t>
  </si>
  <si>
    <t>Постановление администрации Киржачского района от 21.12.2018 № 1914 "О порядке расходования денежных средств по мероприятиям подрограммы "Обеспечение территорий  документацией для осуществления градостроительной деятельности " по муниципальной программе муниципального образования Киржачский район "Обеспечение доступным и комфортным жильем населения Киржачского района"</t>
  </si>
  <si>
    <t>2000320780</t>
  </si>
  <si>
    <t xml:space="preserve"> Резервный фонд администрации Киржачского района для ликвидации чрезвычайных ситуаций</t>
  </si>
  <si>
    <t>Развитие материально-технической базы УКП</t>
  </si>
  <si>
    <t>1100121800</t>
  </si>
  <si>
    <t>1100121700</t>
  </si>
  <si>
    <t>обучение руководителей курсов ГО и ЗНТЧС</t>
  </si>
  <si>
    <t>0800120940</t>
  </si>
  <si>
    <t>Укрепление антитеррористической защищенности спортивных объектов</t>
  </si>
  <si>
    <t>Изготовление и распространение наглядной агитации по тематике антитеррористической защищенности</t>
  </si>
  <si>
    <t>0800120950</t>
  </si>
  <si>
    <t>Обеспечение территорий  документацией для осуществления градостроительной деятельности за счет средств областного бюджета</t>
  </si>
  <si>
    <t>Постановление администрации Киржачского района от 25.04.2019 № 646 "Об утверждении Порядка принятия решений о подготовке и реализации бюджетных инвестиций в объекты мунципальной собственности или приобретения объектов недвижимого имущества в муниципальную собственность муниципального образования Киржачский район и Порядка осуществления бюджетных инвестиций в форме капитальных вложений в объекты муниципальной собственности или приобретения объектов недвижимого имущества в мунципальную собственность мунципального образования Киржачский район"</t>
  </si>
  <si>
    <t xml:space="preserve">Постановление администрации района от 27.11.2018 № 1893 "Об утверждении порядка расходования средств по мероприятию "Организация участия в выставочных мероприятиях с целью продвижения экономического потенциала Киржачского района" муниципальной программы муниципального образования Киржачский район "Развитие малого и среднего предпринимательства"  </t>
  </si>
  <si>
    <t xml:space="preserve">Постановление администрации района от 30.12.2015 № 1139 "О порядке расходования субвенции, выделенной из областного бюджета на осуществление отдельных полномочий по защите населения от болезней, общих для человека и животных, в рамках подпрограммы "Развитие подотрасли животноводства, переработки и реализации продукции  животноводства" Муниципальной программы развития агропромышленного комплекса Киржачского района" </t>
  </si>
  <si>
    <t xml:space="preserve"> 21.12.2018</t>
  </si>
  <si>
    <t>13002S2460</t>
  </si>
  <si>
    <t>612</t>
  </si>
  <si>
    <t>Постановление администрации Киржачского района от 25.04.2019 № 646 "Об утверждении Порядка принятия решений о подготовке и реализации бюджетных инвестиций в объекты муниципальной собственности или приобретения объектов недвижимого имущества в муниципальную собственность муниципального образования Киржачский район и Порядка осуществления бюджетных инвестиций в форме капитальных вложений в объекты муниципальной собственности или приобретения объектов недвижимого имущества в мунципальную собственность мунципального образования Киржачский район"</t>
  </si>
  <si>
    <t>Срок действия нормативного муниципального правового акта, договора, соглашения</t>
  </si>
  <si>
    <t xml:space="preserve">Постановление администрацииКиржачского  района  от 31.12.2019 № 1834  "Об утверждении муниципальной программы мунципального образования Киржачского район "Информатизация Киржачского района" </t>
  </si>
  <si>
    <t>Постановление администрации Киржачского района от 24.06.2019 № 889  "О порядке расходования средств на реализацию мероприятий  Подпрограммы № 1 "Обеспечение жильем молодых семей Киржачского района"  муниципальной программы  муниципального образования Киржачский район "Обеспечение доступным и комфортным жильем населения Киржачского района" за счет средств федерального, областного бюджетов, а также межбюджетных трансфертов, передаваемых бюджету  муниципального района из бюджетов сельских поселений на осуществление части полномочий по решению вопросов местного значения в соответствии с заключенными соглашениями"</t>
  </si>
  <si>
    <t>01.01.2019</t>
  </si>
  <si>
    <t>Постановление администрации Киржачского района от 31.12.2019 № 1842 "Об утверждении муниципальной программы муниципального образования Киржачский район "Защита населения от чрезвычайных ситуаций и снижение рисков их возникновения, обеспечение пожарной безопасности на водных объектах на территории Киржачского района"</t>
  </si>
  <si>
    <t>Постановление администрации Киржачского района от 11.12.2019 №1713 "Об утверждении Порядка определения объема и условий предоставления субсидий из бюджета муниципального образования Киржачский район муниципальному автономному учреждению "Редакция газеты "Красное знамя" Киржачского района Владимирской области" на финансовое обеспечение выполнения муниципального задания на оказание муниципальных услуг (выполнение работ)"</t>
  </si>
  <si>
    <t>Постановление администрации Киржачского района ВО от 11.03.2020г. № 237 "Об утверждении порядка расходования средств бюджета муниципального образования Киржачский район, предусмотренных на реализацию муниципальных программ муниципального образования Киржачский район "Социальное и демографическое развитие Киржачского района","Противодействие злоупотреблению наркотиками и их незаконному обороту","Формирование доступной среды, жизнедеятельности инвалидов муниципального образования Киржачский район", "Укрепление единства российской нации и этнокультурное развитие народов, проживающих на  территории Киржачского района Владимирской области"</t>
  </si>
  <si>
    <t>Код ГРБС</t>
  </si>
  <si>
    <t xml:space="preserve">Осуществление  отдельных государственных полномочий по региональному государственному жилищному надзору и лицензионному контролю                                                                                                                                                                                                                                                      </t>
  </si>
  <si>
    <t>247</t>
  </si>
  <si>
    <t>с 01.01.2021</t>
  </si>
  <si>
    <t>0220271860</t>
  </si>
  <si>
    <t xml:space="preserve">Приобретение имущества спасательных постов </t>
  </si>
  <si>
    <t xml:space="preserve">Расходы на организацию комплекса информационно-пропагандистских мер, направленных на формирование у населения негативного отношения к употреблению алкоголя, наркотиков и табака </t>
  </si>
  <si>
    <t>1500220970</t>
  </si>
  <si>
    <t>01.01.2020-31.12.2022</t>
  </si>
  <si>
    <t>Постановление администрации Киржачского района от 26.12.2019 № 1797 "О принятии осуществления отдельных полномочий по решению вопросов местного значения поселений,входящих в состав Киржачского района Владимирской области" (с учетом внесенных изменений)</t>
  </si>
  <si>
    <t>Предоставление иных межбюджетных трансфертов на исполнение переданных полномочий из бюджета муниципального образования Киржачский район в бюджеты поселенний в соответствии с заключенными соглашениями на содержание и текущий ремонт автомобильных дорог общего пользования населенных пунктов за счет средств дорожного фонда-софинансирование за счет средств дорожного фонда</t>
  </si>
  <si>
    <t>Обеспечение равной доступности услуг общественного транспорта для отдельных категорий граждан в муниципальном сообщении  - софинансирование</t>
  </si>
  <si>
    <t xml:space="preserve"> Обеспечение жильем многодетных семей за счет средств областного бюджета</t>
  </si>
  <si>
    <t xml:space="preserve"> Предоставление жилищных субсидий государственным гражданским служащим Владимирской области, работникам государственных учреждений, финансируемых из областного бюджета, муниципальным служащим и работникам учреждений бюджетной сферы, финансируемых из местных бюджетов</t>
  </si>
  <si>
    <t xml:space="preserve">Постановление администрации Киржачского района Владимирской области от 29.12.2020 № 1434 "Об утверждении Порядка определения объема и условий предоставления субсидий на иные цели из бюджета муниципального образования Киржачский район муниципальным бюджетным учреждениям спортивной направленности, подведомственным администрации Киржачского района Владимирской области" </t>
  </si>
  <si>
    <t>1100321030</t>
  </si>
  <si>
    <t>Разрешение на использование радиочастот или радиочастотных каналов № 144-РЧС-19-0190 от 02.04.2019</t>
  </si>
  <si>
    <t>Расходы на организацию энергоснабжения строительной площадки физкультурно-оздоровительного комплекса</t>
  </si>
  <si>
    <t xml:space="preserve">Расходы по обеспечению муниципальной службы Киржачского района </t>
  </si>
  <si>
    <t>9990001591</t>
  </si>
  <si>
    <t>Резервный фонд</t>
  </si>
  <si>
    <t>0600271250</t>
  </si>
  <si>
    <t>Софинансирование на строительство блочно-модульной котельной в д.Новоселово Киржачского района Владимирской области</t>
  </si>
  <si>
    <t>06002S1250</t>
  </si>
  <si>
    <t>Расходы на обеспечение деятельности (оказание услуг) МБУ "ФОК "Лидер"</t>
  </si>
  <si>
    <t>Резервный фонд администрации Киржачского района</t>
  </si>
  <si>
    <t>9990020020</t>
  </si>
  <si>
    <t xml:space="preserve">Правовое основание финансового обеспечения полномочия (федеральный закон: номер, дата, статья,  подстатья, пункт, подпункт)  </t>
  </si>
  <si>
    <t>9</t>
  </si>
  <si>
    <t>Расходы на обеспечение деятельности муниципального казенного учреждения "Автотранспортное управление администрации Киржачского района"</t>
  </si>
  <si>
    <t>Расходы на строительство блочно-модульной котельной в д. Новоселово Киржачского района Владимирской области за счет средств областного бюджета</t>
  </si>
  <si>
    <t>110220923</t>
  </si>
  <si>
    <t>Содержание источников наружного противопожарного водоснабжения</t>
  </si>
  <si>
    <t>9990021080</t>
  </si>
  <si>
    <t>Осуществление пассажирских перевозок автомобильным транспортом общего пользования между поселениями на территории района</t>
  </si>
  <si>
    <t>Строительство, реконструкция и модернизация систем (обьектов) теплоснабжения, водоснабжения, водоотведения и очистки сточных вод(очистные сооружения в д.Ельцы Киржачского района Владимирской области производительностью 93,6 мз/сут)</t>
  </si>
  <si>
    <t>2210171580</t>
  </si>
  <si>
    <t>Софинансирование расходов на строительство, реконструкция и модернизация систем (обьектов) теплоснабжения, водоснабжения, водоотведения и очистки сточных вод(очистные сооружения в д.Ельцы Киржачского района Владимирской области производительностью 93,6 мз/сут)</t>
  </si>
  <si>
    <t>22101S1580</t>
  </si>
  <si>
    <t>Расходы, связанные с организацией в границах МО сельского поселения Филипповское электро, тепло, газо и водоснабжения населения, водотведения, снабжение населения топливом</t>
  </si>
  <si>
    <t>999002Э031</t>
  </si>
  <si>
    <t>9990072080</t>
  </si>
  <si>
    <t>Строительство (реконструкция) газопроводов высокого, среднего, низкого давления и газопроводов-вводов</t>
  </si>
  <si>
    <t>Софинансирование расходов по строительству (реконструкции) газопроводов высокого среднего низкого давления и газопроводов-вводов</t>
  </si>
  <si>
    <t>99900S2080</t>
  </si>
  <si>
    <t>№ 113-ФЗ от 20.08.2004</t>
  </si>
  <si>
    <t>Р-4.3.1.001</t>
  </si>
  <si>
    <t>Р-1.3.1.041</t>
  </si>
  <si>
    <t>Р-1.3.1.042</t>
  </si>
  <si>
    <t>Р-4.3.1.006</t>
  </si>
  <si>
    <t>Р-4.3.1.007</t>
  </si>
  <si>
    <t>Р-4.3.1.008</t>
  </si>
  <si>
    <t>Р-4.3.1.012</t>
  </si>
  <si>
    <t>Постановление администрации района от 28.07.2021 № 1048 "Об утверждении лимитов  потребления  коммунальных услуг (тепло-, электро-, водоснабжения и водоотведения), топлива и услуг связи главным распорядителям и получателям  средств бюджета муниципального района на 2022  год"</t>
  </si>
  <si>
    <t>Постановление администрации Киржачского района Владимирской области от 19.07.2021 № 988 "О создании муниципального казенного учреждения "Автотранспортное управление администрации Киржачского района"</t>
  </si>
  <si>
    <t xml:space="preserve">Постановление администрации Киржачского района Владимирской области от 03.08.2021 № 1054 "Об утверждении Положения об оплате труда работников муниципального казенного учреждения "Автотранспортное управление администрации Киржачского района" </t>
  </si>
  <si>
    <t>3</t>
  </si>
  <si>
    <t>№ 131-ФЗ от 06.10.2003, ст.17, подст.1, п. 9.</t>
  </si>
  <si>
    <t xml:space="preserve">Постановление администрации Киржачского района Владимирской области от 23.03.2021 №377 "Об утверждении Порядка определения объема и условий предоставления субсидий из бюджета муниципального образования Киржачский район муниципальным  бюджетным учреждениям физкультурно-спортивной направленности на  финансовое обеспечение выполнения муниципального задания на оказание муниципальных услуг (выполнение работ) </t>
  </si>
  <si>
    <t>№131-ФЗ от 06.10.2003 ст.17,  подст.1, п.9.</t>
  </si>
  <si>
    <t>№131-ФЗ от 06.10.2003, ст.15, подст.1, п. 25.</t>
  </si>
  <si>
    <t>№131-ФЗ от 06.10.2003, ст.15, подст.1, п. 26.</t>
  </si>
  <si>
    <t>№131-ФЗ от 06.10.2003  ст.17,подст.1, п.7.</t>
  </si>
  <si>
    <t>633</t>
  </si>
  <si>
    <t>Постановления администрации Киржачского района от 04.06.2021 № 783 "О порядке расходования денежных средств по муниципальной программе муниципального образования Киржачский район  «Информатизация Киржачского района»</t>
  </si>
  <si>
    <t xml:space="preserve">Организация и осуществление мероприятий по обеспечению первичных мер пожарной безопасности в границах муниципальных районов за границами городских и сельских населенных пунктов  </t>
  </si>
  <si>
    <t>Проект постановления администрации Киржачского района "О порядке  расходования средств бюджета муниципального образования  Киржачский район на организацию в границах МО Филипповское электро, тепло, газо и водоснабжения населения, водоотведения, снабжения населения топливом"</t>
  </si>
  <si>
    <t>Постановление Правительства Российской Федерации от 30.09.2021№ 1670 "Об утверждении общих требований к организации и осуществлению регионального жилищнеого контроля (надзора)"  ст.1, п.2</t>
  </si>
  <si>
    <t xml:space="preserve"> Закон Владимирской области от 29.08.2016 № 107-ОЗ "О наделении органов местного самоуправления отдельными государственными полномочиями Владимирской области по осуществлению регионального государственного жилищного надзора и лицензионного контроля" ст.1, п.1</t>
  </si>
  <si>
    <t xml:space="preserve">Договор энергоснабжения с АО "Владимирские коммунальные системы" от 05.02.2021 № 30/0818 </t>
  </si>
  <si>
    <t>Контракт № ПН 01-07/0741-21 от 09.02.2021 с ООО "Газпром межрегионгаз Владимир" на поставку газа</t>
  </si>
  <si>
    <t>Р-4.3.1.002</t>
  </si>
  <si>
    <t>№ 131-ФЗ от 06.10.2003 ст.15,пст.1, п.7.</t>
  </si>
  <si>
    <t>№ 131-ФЗ от 06.10.2003 ст.17,пст.1, п.3.</t>
  </si>
  <si>
    <t>№ 131-ФЗ от 06.10.2003, ст.15, пст.1,п. 6,1.</t>
  </si>
  <si>
    <t>№ 131-ФЗ от 06.10.2003 ст.17,пст.1,п.3.</t>
  </si>
  <si>
    <t>№ 131-ФЗ от 06.10.2003 ст.15,пст.1,п.26.</t>
  </si>
  <si>
    <t>Закон РФ "О ветеринарии" от 14.05.1993 № 338-РФ ст.2</t>
  </si>
  <si>
    <t>9990020750</t>
  </si>
  <si>
    <t xml:space="preserve">  Расходы на эксплуатацию и содержание имущества, находящегося в казне муниципального района</t>
  </si>
  <si>
    <t>622</t>
  </si>
  <si>
    <t xml:space="preserve">плановый (уточненный) </t>
  </si>
  <si>
    <t xml:space="preserve">фактический </t>
  </si>
  <si>
    <t>Решение арбитражного суда Владимирской области от 19.02.2021 по делу № А11-11061/2020</t>
  </si>
  <si>
    <t>Постановление администрации Киржачского района Владимирской области от 15.03.2021 №304 "Об утверждении Порядка расходования средств резервного фонда администрации Киржачского района Владимирской области"</t>
  </si>
  <si>
    <t xml:space="preserve"> Постановление администрации района от 28.07.2021 № 1048 "Об утверждении лимитов  потребления  коммунальных услуг (тепло-, электро-, водоснабжения и водоотведения), топлива и услуг связи главным распорядителям и получателям  средств бюджета муниципального района на 2022  год"</t>
  </si>
  <si>
    <t>Р-4.3.1.019</t>
  </si>
  <si>
    <t>Постановление администрации Киржачского района от 07.12.2021 №1791 "Об утверждении Порядка определения объема и условий предоставления субсидий на иные цели из бюджета муниципального образования Киржачский район муниципальному автономному  учреждению «Редакция газеты «Красное знамя» Киржачского района Владимирской области»</t>
  </si>
  <si>
    <t>Р-4.1.1.004</t>
  </si>
  <si>
    <t>Предоставление иных межбюджетных трансфертов на исполнение переданных полномочий из бюджета муниципального образования Киржачский район в бюджеты поселений в соответствии с заключенными соглашениями на расходы по созданию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t>
  </si>
  <si>
    <t>Соглашение № 11 от 10.01.2022г. между инспекцией государственного жилищного надзора  Владимирской области и администрацией Киржачского района Владимирской области о порядке и условиях предоставления субвенции из областного бюджета ВУладимирской области на осуществление отдельных государственных полномочий по  региональному государственному жилищному надзору и лицензионному контролю</t>
  </si>
  <si>
    <t xml:space="preserve">Плановый период               </t>
  </si>
  <si>
    <t>Поощрение муниципальных управленческих команд за достижение показателей деятельности органов исполнительной власти субъектов российской Федерации</t>
  </si>
  <si>
    <t>9990055491</t>
  </si>
  <si>
    <t>99900055491</t>
  </si>
  <si>
    <t>Расходы на содержание имущества, состоящего на балансе администрации Киржачского района</t>
  </si>
  <si>
    <t>9990021600</t>
  </si>
  <si>
    <t>9990056940</t>
  </si>
  <si>
    <t>9990072200</t>
  </si>
  <si>
    <t>Расходы на обеспечение функций органов местного самоуправления</t>
  </si>
  <si>
    <t>Поощрение муниципальных управленческих команд за достижение показателей деятельности органов исполнительной власти субъектов РФ</t>
  </si>
  <si>
    <t>110022Г030</t>
  </si>
  <si>
    <t>110028Г030</t>
  </si>
  <si>
    <t>Предоставление иных межбюджетных трансфертов на исполнение переданных полномочий из бюджета муниципального образования Киржачский район в бюджеты поселений в соответствии с заключенными соглашениями на расходы, связанные с организацией и осуществлением мероприятий  по обеспечению первичных мер  пожарной безопасности в границах  муниципальных районов за границами городских  и сельских населенных пунктов</t>
  </si>
  <si>
    <t>0300420740</t>
  </si>
  <si>
    <t>Расходы организация участия в выставочных мероприятиях с целью продвижения потенциала Киржачского района</t>
  </si>
  <si>
    <t>243</t>
  </si>
  <si>
    <t>9990072160</t>
  </si>
  <si>
    <t>Создание мест(площадок)для накопления твердых коммунальных отходов</t>
  </si>
  <si>
    <t>Создание мест(площадок)для накопления твердых коммунальных отходов- софинансирование</t>
  </si>
  <si>
    <t>99900S2160</t>
  </si>
  <si>
    <t>9990020360</t>
  </si>
  <si>
    <t>Обеспечение бесплатного проезда гражданам старше 60 лет, прошедшим вакцинацию от новой короновирусной инфекции, вторым компонентом вакцины или однокомпонентной вакциной</t>
  </si>
  <si>
    <t>Строительство уличной  спортивной площадки по адресу Владимирская область Киржачский район г. Киржач микрорайон Красный Октябрь, кадастровый номер участка (33:02:020209:180)</t>
  </si>
  <si>
    <t>1800140260</t>
  </si>
  <si>
    <t>Строительство  обьекта капитального строительства "Физкультурно-оздоровительный комплекс с универсальным спортивным залом г.Киржач Владимирской области"</t>
  </si>
  <si>
    <t>1800240280</t>
  </si>
  <si>
    <t>1800172000</t>
  </si>
  <si>
    <t>Содержание гидротехнического сооружения</t>
  </si>
  <si>
    <t>9990021090</t>
  </si>
  <si>
    <t xml:space="preserve">Решение Киржачского районного Совета народных депутатов от 31.10.2012 № 22/190 " Об утверждении Положения о порядке управления и распоряжения муниципальной собственностью Киржачского района Владимирской области"     </t>
  </si>
  <si>
    <t>с 26.05.2022</t>
  </si>
  <si>
    <t xml:space="preserve">со дня официального опубликования </t>
  </si>
  <si>
    <t>п.4 ст.4</t>
  </si>
  <si>
    <t>Постановление администрации Киржачского района Владимирской области от 01.12.2021 № 1770 "О переименовании муниципального казенного учреждения "Хозяйственно-транспортное управление администрации Киржачского района"  и внесении изменений в Устав"</t>
  </si>
  <si>
    <t xml:space="preserve"> 31.12.2022</t>
  </si>
  <si>
    <t>Федеральный закон от 21.07.1997 N 117-ФЗ (ред. от 11.06.2021) "О безопасности гидротехнических сооружений" (с изм. и доп., вступ. в силу с 01.01.2022)</t>
  </si>
  <si>
    <t>ст.9, 10</t>
  </si>
  <si>
    <t>Постановление администрации Киржачского района Владимирской области от 28.12.2016 № 1527 "О порядке предоставления межбюджетных трансфертов из бюджета муниципального образования Киржачский район Владимирской области, на осуществление полномочий администрации Киржачского района по созданию условий для предоставления транспортного обслуживания населения в границах поселения в части организации транспортного обслуживания населения в границах муниципального района  на межмуниципальных маршрутах регулярных пригородных перевозок"</t>
  </si>
  <si>
    <t xml:space="preserve">Постановление администрации Киржачского района Владимирской области  от 06.05.2022 № 756 "О распределении и порядке расходования средств субсидии из областного бюджета на создание мест (площадок) для накопления твердых коммунальных отходов в сумме 3 871 700 рублей" </t>
  </si>
  <si>
    <t>Постановление администрации Киржачского района Владимирской области от 30.11.2021 № 1748 "О порядке финансирования обеспечения бесплатного проезда гражданам старше 60 лет, прошедшим вакцинацию от новой коронавирусной инфекции (COVID-19) вторым компонентом вакцины или однокомпонентной  вакциной с 01.12.2021 по 31.12.2021 года включительно , на проезд транспортом общего пользования на пригородных муниципальных маршрутах на территории Киржачского района (в рамках новогодней акции "Я вакцинировался")</t>
  </si>
  <si>
    <t xml:space="preserve"> 25.04.2019</t>
  </si>
  <si>
    <t xml:space="preserve"> Постановление администрации района от 18.08.2022 № 1559/1 "Об утверждении лимитов  потребления  коммунальных услуг (тепло-, электро-, водоснабжения и водоотведения), топлива и услуг связи главным распорядителям и получателям  средств бюджета муниципального района на 2023  год"</t>
  </si>
  <si>
    <t>Постановление администрации района от 18.08.2022 № 1559/1 "Об утверждении лимитов  потребления  коммунальных услуг (тепло-, электро-, водоснабжения и водоотведения), топлива и услуг связи главным распорядителям и получателям  средств бюджета муниципального района на 2023  год"</t>
  </si>
  <si>
    <t>1. в целом   2. в целом</t>
  </si>
  <si>
    <t>Расходы на обеспечение деятельности (оказание услуг) МБУ "РЦФКиС "Киржач""</t>
  </si>
  <si>
    <t>Р-4.3.1.018</t>
  </si>
  <si>
    <t>Р-1.3.1.043</t>
  </si>
  <si>
    <t>Р-1.3.1.044</t>
  </si>
  <si>
    <t>Р-4.3.1.107</t>
  </si>
  <si>
    <t>1.в целом                                                                                                                                                                                                                                                                                                                                                                                                                                                                                                                                                 2.в целом</t>
  </si>
  <si>
    <t>1. 01.01.2008                                                                                                                                                                                                                                                                                                                                                                                                                                                                                                                                            2. 20.09.2022</t>
  </si>
  <si>
    <t>1.не установлен                                                                                                                                                                                                                                                                                                                                                                                                                                                                                                                                                       2.не установлен</t>
  </si>
  <si>
    <t>Постановление администрации Киржачского района Владимирской области от 11.11.2020 № 1198 "О передаче осуществления части своих полномочий по решению вопросов местного значения администрации сельского поселения Филипповское Киржачского района Владимирской области"   (с учетом внесенных изменений)</t>
  </si>
  <si>
    <t xml:space="preserve">11.11.2020             (с учетом внесенных изменений - с 01.01.2023) </t>
  </si>
  <si>
    <t>с 01.01.2021 по 31.12.2025</t>
  </si>
  <si>
    <t>Постановление администрации Киржачского района Владимирской области от 24.12.2021 № 1892 "О передаче осуществления части своих полномочий по решению вопросов местного значения органам местного с амоуправления отдельных поселений, входящих в состав муниципального образования Киржачского района" (с учетом внесенных изменений от 03.11.02022)</t>
  </si>
  <si>
    <t>24.12.2019              с учетом внесенных изменений - с 01.01.2023</t>
  </si>
  <si>
    <t>01.01.2020         31.12.2025</t>
  </si>
  <si>
    <t xml:space="preserve">Постановление администрации Киржачского района от 29.12.2021 № 1925 "О передаче осуществления части своих полномочий по решению вопросов местного значения органам местного самоуправления отдельных  поселений, входящих в состав муниципального образования  Киржачский район"   (с учетом внесенных изменений от 03.11.2022)                             </t>
  </si>
  <si>
    <t>29.12.2021              с учетом внесенных изменений  - с 01.01.2023</t>
  </si>
  <si>
    <t>01.01.2022          31.12.2025</t>
  </si>
  <si>
    <t>Постановление администрации Киржачского района Владимирской области от 08.11.2021 № 1600 "О передаче осуществления части полномочий по решению вопросов местного самоуправления отдельных поселений, входящих в состав муниципального образования Киржачский район Владимирской области" с учетом внесенных изменений от 13.10.2022)</t>
  </si>
  <si>
    <t>1. Постановление администрации Киржачского района Владимирской области от 28.12.2016 № 1480 "О принятии к осуществлению полномочий органов местного самоуправления города Киржач Киржачского района по сбору и обмену информацией в области защиты населения и территорий от чрезвычайных ситуаций в границах поселения, природного и техногенного характера (содержание единой дежурно-диспетчерской службы - ЕДДС)"                                         2.  Постановление администрации Киржачского района Владимирской области от 26.10.2022 № 2040 "О принятии к осуществлению полномочий органов местного самоуправления города Киржач Киржачского района по сбору и обмену информацией в области защиты населения и территорий от чрезвычайных ситуаций в границах поселения, природного и техногенного характера (содержание единой дежурно-диспетчерской службы - ЕДДС)"</t>
  </si>
  <si>
    <t>1. 01.01.2017         2. 01.01.2023</t>
  </si>
  <si>
    <t xml:space="preserve">1.  не  установлен         2. 31.12.2025год    </t>
  </si>
  <si>
    <t xml:space="preserve">Расходы на выполнение обязательств муниципального района, связанных с исполнением решений судов </t>
  </si>
  <si>
    <t xml:space="preserve">Расходы на обеспечение деятельности   муниципального казенного учреждения «Управление  по бюджетному учету и хозяйственному обеспечению администрации Киржачского района» </t>
  </si>
  <si>
    <t xml:space="preserve">Расходы на обеспечение деятельности муниципального казённого учреждения «Киржачский районный архив» </t>
  </si>
  <si>
    <t xml:space="preserve">Расходы за счет межбюджетных трансфертов, перечисляемых из бюджетов поселений в соответствии с заключенными Соглашениями на обеспечение деятельности   Муниципального казенного учреждения «Управление по делам гражданской обороны и чрезвычайным ситуациям Киржачского района»  </t>
  </si>
  <si>
    <t xml:space="preserve">отчетный год    2022                                </t>
  </si>
  <si>
    <t>очередной год    2024</t>
  </si>
  <si>
    <t>первый год                       2025</t>
  </si>
  <si>
    <t>второй год                2026</t>
  </si>
  <si>
    <t>06003S1250</t>
  </si>
  <si>
    <t>9990020691</t>
  </si>
  <si>
    <t>Мероприятия по газификации населенных пунктов Киржачского района за счет безвозмездных поступлений от физических и юридических лиц, в том числе добровольных взносов, пожертвований, на финансовое обеспечение мероприятий по газификации населенных пунктов сельских поселений Киржачского района</t>
  </si>
  <si>
    <t>Строительство объекта капитального строительства на земельном участке с кадастровым номером 33:02:021311:152</t>
  </si>
  <si>
    <t>9990022170</t>
  </si>
  <si>
    <t>9990070690</t>
  </si>
  <si>
    <t>Мероприятия, направленные на повышение престижа семьи и брака, значимости семейных ценностей</t>
  </si>
  <si>
    <t>0700620550</t>
  </si>
  <si>
    <t xml:space="preserve"> </t>
  </si>
  <si>
    <t>Строительство газовой блочно-модульной котельной в п. Горка Киржачского района Владимирской области</t>
  </si>
  <si>
    <t>06003S1251</t>
  </si>
  <si>
    <t xml:space="preserve">Софинансирование на    строительство, реконструкцию и модернизацию систем (объектов) теплоснабжения, водоснабжения, водоотведения и очистки сточных вод </t>
  </si>
  <si>
    <t>99900S1582</t>
  </si>
  <si>
    <t>Постановление администрации Киржачского района Владимирской области от 12.10.2022 № 1956 "Об утверждении Порядка привлечения и расходования безвозмездных поступлений от физических и юридических лиц, в том числе добровольных взносов, пожертвований, на фйинансовое обеспечение мероприятий по газификации населенных пунктов сельских поселений Киржачского района"</t>
  </si>
  <si>
    <t>Мероприятия по обеспечению жильем молодых семей (ОБ)</t>
  </si>
  <si>
    <t>Мероприятия по обеспечению жильем молодых семей (СП)</t>
  </si>
  <si>
    <t>Р-4.3.1.015</t>
  </si>
  <si>
    <t>Р-4.3.1.016</t>
  </si>
  <si>
    <t>Р-4.3.1.017</t>
  </si>
  <si>
    <t>Р-1.3.1.024</t>
  </si>
  <si>
    <t>Р-1.3.1.036</t>
  </si>
  <si>
    <t>Р-1.3.1.037</t>
  </si>
  <si>
    <t>Р-1.3.1.038</t>
  </si>
  <si>
    <t>Р-1.3.1.039</t>
  </si>
  <si>
    <t>Р-1.3.1.040</t>
  </si>
  <si>
    <t>Р-4.3.1.050</t>
  </si>
  <si>
    <t>Р-4.3.1.051</t>
  </si>
  <si>
    <t>Р-1.3.1.070</t>
  </si>
  <si>
    <t>Р-4.3.1.086</t>
  </si>
  <si>
    <t>Р-4.3.1.108</t>
  </si>
  <si>
    <t>Р-4.1.1.003</t>
  </si>
  <si>
    <t>Р-4.3.1.005</t>
  </si>
  <si>
    <t>Р-4.2.2.010</t>
  </si>
  <si>
    <t>Р-4.3.1.011</t>
  </si>
  <si>
    <t>Р-2.3.1.013</t>
  </si>
  <si>
    <t>Р-4.3.1.014</t>
  </si>
  <si>
    <t>Р-1.3.1.069</t>
  </si>
  <si>
    <t>Р-4.2.1.009</t>
  </si>
  <si>
    <t>1. Решение районного Совета народных депутатов от 25.05.2007 №24/365 "О новой редакции положения "О присвоении звания Почетный гражданин города Киржача и Киржачского района Владимирской области"                                                                                                          2. Постановление администрации района от 20.09.2022 № 1775 "Об утверждении Порядка осуществления ежемесячной материальной помощи к государственной пенсии лицам, удостоенным звания "Почётный гражданин города Киржача и Киржачского района Владимирской области"</t>
  </si>
  <si>
    <t>Постановление администрации района от 14.03.2022 № 415  "О порядке предоставления субсидий (грантов в форме субсидий) за счет средств бюджета муниципального образования Киржачский район социально ориентированным некоммерческим организациям  на реализацию проектов, направленных на решение  актуальных социальных проблем"</t>
  </si>
  <si>
    <t xml:space="preserve">в целом                                                                                                                                                                                                                                                                                                                                                                                                                                                                                                                                                        </t>
  </si>
  <si>
    <t>Постановление администрации Киржачского района от 25.04.2019 №646 "Об утверждении Порядка принятия решений о подготовке и реализации бюджетных инвестиций в объекты мунципальной собственности или приобретения объектов недвижимого имущества в муниципальную собственность муниципального образования Киржачский район и Порядка осуществления бюджетных инвестиций в форме капитальных вложений в объекты муниципальной собственности или приобретения объектов недвижимого имущества в мунципальную собственность мунципального образования Киржачский район"</t>
  </si>
  <si>
    <t>Исполнительный лист ФС №036300018 от 05.04.2022                                                                                                                                                                                                                                                                                                                                                                                                                           Исполнительный лист ФС№034951467 от 18.10.2021                                                                                                                                                                                                                                                                                                                                                                                                                                               Судебный приказ от 17.08.2022</t>
  </si>
  <si>
    <t>05.04.2022                                                                                                                                                                                                                                                                                                                                                                                                                                                                                                                                    18.10.2021 17.08.2022</t>
  </si>
  <si>
    <t xml:space="preserve">  Содержание объектов спортивной инфраструктуры муниципальной собственности для занятий физической культурой и спортом</t>
  </si>
  <si>
    <t>Постановление администрации Киржачского района Владимирской области от 29.12.2018 № 1985 "Об утверждении муниципальной программы муниципального образования Киржачский район "Обеспечение безопасности населения и территорий Киржачского района"</t>
  </si>
  <si>
    <t xml:space="preserve">Постановление главы администрации Киржачского района района Владимирской области от 21.12.2021 № 1853 "О введении уровня оплаты проезда пассажиров и багажа автомобильным транспортом общего пользования в пригородном сообщении на территории мунииципального  образования Киржачский район" </t>
  </si>
  <si>
    <t>Постановление администрации Киржачского района Владимирской области от 24.08.2017 № 1236 "Об  утверждении порядка  демонтажа рекламных конструкций, установленных и (или) эксплуатируемых без разрешения на территории Киржачского района"</t>
  </si>
  <si>
    <t xml:space="preserve">Решение районного Совета народных депутатов Киржачского района Владимирской области от 28.07.2006 №11/141 "О Положении о Совете народных депутатов Киржачского района"        </t>
  </si>
  <si>
    <t>Решение Совета народных депутатов Киржачского района Владимирской области от 26.12.2007 №34/546 " Об утверждении нормативных правовых актов об оплате труда муниципальных служащих и лиц, замещающих муниципальные должности в муниципальном образовании Киржачский район Владимирской области"</t>
  </si>
  <si>
    <t xml:space="preserve">Решение Совета народных депутатов Киржачского района Владимирской области от 26.12.2007 №34/546 "Об утверждении нормативных правовых актов об оплате труда муниципальных служащих и лиц, замещающих муниципальные должности в муниципальном образовании Киржачский района Владимирской области" </t>
  </si>
  <si>
    <t xml:space="preserve">Постановление главы администрации Киржачского района Владимирской области от 25.12.2006 №1327 "О порядке финансирования переданных администрации Киржачского района отдельных государственных полномочий Владимирской области по вопросам административного законодательства" </t>
  </si>
  <si>
    <t xml:space="preserve">Постановление главы администрации Киржачского района Владимирской области от 18.04.2011 № 72 "Об утверждении Положения об администрации Киржачского района" </t>
  </si>
  <si>
    <t>Постановление главы администрации Киржачского района Владимирской области от 18.04.2011 № 72 "Об утверждении Положения об администрации Киржачского района" (с изменениями)</t>
  </si>
  <si>
    <t>Постановление администрации Киржачского района Владимирской области от 20.06.2017 № 881 "Об утверждении муниципальной программы "Развитие муниципальной службы Киржачского района"</t>
  </si>
  <si>
    <t>Постановление администрации Киржачского района Владимирской области от 26.028.2022 № 1583 "О распределении средств прочей дотации , предоставленной из областного бюджета на поощрение муниципальных управленческих команд за достижение показателей деятельности органов исполнительной власти субьектов Российской Федерации, и утверждении   Порядка выплаты  выплаты поощрения лицам, входящим в муниципальные управленческие команды"</t>
  </si>
  <si>
    <t xml:space="preserve">Постановление главы Киржачского района от 31.03.2006 №323 "О порядке финансирования государственных полномочий по составлению списков кандидатов в присяжные заседатели федеральных судов общей юрисдикции на территории муниципального образования Киржачский район" </t>
  </si>
  <si>
    <t>Постановление главы  Киржачского района Владимирской области  от 01.02.2006 №55 "О мерах по реализации Закона Владимирской области "О наделении органов местного самоуправления отдельными государственными полномочиями по организации деятельности комиссии по делам несовершеннолетних"</t>
  </si>
  <si>
    <t>Постановление администрации Киржачского района Владимирской области от 11.12.2019 № 1712 "Об утверждении Порядка определения объема и условий предоставления субсидий из бюджета муниципального образования Киржачский район муниципальному бюджетному учреждению "Многофункциональный центр предоставления ггосударственных и муниципальных услуг населению Киржачского района" на финансовое обеспечение выполнения муниципального задания на оказание муниципальных услуг (выполнение работ)</t>
  </si>
  <si>
    <t>Постановление администрации Киржачского района Владимирской области от 18.12.2013 № 1727 "О порядке финансирования расходов, связанных с исполнением решений судов и возмещением прочих судебных расходов"</t>
  </si>
  <si>
    <t>Решение Совета народных депутатов Киржачского района Владимирской области от 29.04.2015 № 54/429 "О выделении ассигнований на уплату земельного налога на участки, предоставленные администрации Киржачского района в постоянное (бессрочное) пользование"</t>
  </si>
  <si>
    <t>Мероприятия по газификации населённых пунктов Киржачского района за счет  средств дотации на поддержку мер по обеспечению сбалансированности местных бюджетов бюджетам муниципальных образований в целях стимулирования органов местного самоуправления, способствующих развитию гражданского общества путем введения самообложения граждан и через добровольные пожертвования</t>
  </si>
  <si>
    <t xml:space="preserve"> текущий год на 01.09.2023 </t>
  </si>
  <si>
    <t xml:space="preserve">Обеспечение территорий  документацией для осуществления градостроительной деятельности </t>
  </si>
  <si>
    <t>0260120450</t>
  </si>
  <si>
    <t>Мероприятие по содержанию и текущему ремонту автомобильных дорог общего пользования в муниципальном образовании Киржачский район за счет средств дорожного фонда-софинансирование</t>
  </si>
  <si>
    <t>13002S2464</t>
  </si>
  <si>
    <t>9990070447</t>
  </si>
  <si>
    <t>Приведение контейнерных площадок в соответсвие с требованиями СанПин2.1.36.84-21, включенных в реестр мест(площадок) накопления твердых коммунальных отходов</t>
  </si>
  <si>
    <t>9990070448</t>
  </si>
  <si>
    <t>Приведение контейнерных площадок в соответсвие с требованиями СанПин2.1.36.84-21, включенных в реестр мест(площадок) накопления твердых коммунальных отходов за счет средств бюджета муниципального образования Киржачский район</t>
  </si>
  <si>
    <t>9990020999</t>
  </si>
  <si>
    <t>9990010130</t>
  </si>
  <si>
    <t>Ежемесячная доплата к страховой пенсии лицам, ранее замещавшим должности в органах власти и управления, общественных организациях</t>
  </si>
  <si>
    <t>Единовременная денежная выплата участникам Великой Отечественной войны</t>
  </si>
  <si>
    <t>9990010110</t>
  </si>
  <si>
    <t>Единовременная денежная выплата при рождении ребенка</t>
  </si>
  <si>
    <t>9990010020</t>
  </si>
  <si>
    <t>1800120011</t>
  </si>
  <si>
    <t>1800120012</t>
  </si>
  <si>
    <t>Проведение МБУ "Физкультурно-оздоровительный комплекс "Лидер" массовых спортивных мероприятий для всех групп населения согласно календарному плану физкультурно-оздоровительных мероприятий</t>
  </si>
  <si>
    <t>Проведение МБУ "Районный центр физической культуры и спорта "Киржач" массовых спортивных мероприятий для всех групп населения согласно календарному плану физкультурно-оздоровительных мероприятий</t>
  </si>
  <si>
    <t>Расходы на оплату коммунальных услуг зданий, находящихся в казне муниципального образования Киржачский район</t>
  </si>
  <si>
    <t>9990020350</t>
  </si>
  <si>
    <t>Информационное освещения органов местного самоуправления</t>
  </si>
  <si>
    <t>9990021900</t>
  </si>
  <si>
    <t>9990021910</t>
  </si>
  <si>
    <t xml:space="preserve">Мероприятия по содержанию и текущему ремонту автомобильных дорог общего пользования в муниципальном образовании Киржачский район за счет средств дорожного фонда </t>
  </si>
  <si>
    <t>0130022Д034</t>
  </si>
  <si>
    <t>1300272464</t>
  </si>
  <si>
    <t>Мероприятия по содержанию и текущему ремонту автомобильных дорог общего пользования в муниципальном образовании Киржачский район за счет среддств областного бюджета</t>
  </si>
  <si>
    <t>2000421140</t>
  </si>
  <si>
    <t>1</t>
  </si>
  <si>
    <t>Проведение мероприятий, посвященных общественно-значимым событиям и памятным датам, размещение информационно-рекламных материалов социально-патриотической направленности</t>
  </si>
  <si>
    <t xml:space="preserve">Распределительный газопровод низкого давления и газопроводы-вводы до границ земельных участков для газоснабжения жилых домов д. Захарово Киржачского района Владимирской области за счет средств областного бюджета </t>
  </si>
  <si>
    <t>0130272082</t>
  </si>
  <si>
    <t>0130272083</t>
  </si>
  <si>
    <t>Распределительный газопровод низкого давления и газопроводы-вводы до границ земельных участков для газоснабжения жилых домов д. Рожково Киржачского района Владимирской области за счет средств областного бюджета</t>
  </si>
  <si>
    <t>0130272084</t>
  </si>
  <si>
    <t xml:space="preserve">Распределительный газопровод низкого давления и газопроводы-вводы до границ земельных участков для газоснабжения жилых домов д. Захарово Киржачского района Владимирской области - софинансирование </t>
  </si>
  <si>
    <t>01302S2082</t>
  </si>
  <si>
    <t>01302S2083</t>
  </si>
  <si>
    <t>Распределительный газопровод низкого давления и газопроводы-вводы до границ земельных участков для газоснабжения жилых домов д. Рожково Киржачского района Владимирской области - софинансирование</t>
  </si>
  <si>
    <t>01302S2084</t>
  </si>
  <si>
    <t xml:space="preserve">Создание новых и приведение в нормативное состояние существующих   мест (площадок) для накопления твердых коммунальных отходов </t>
  </si>
  <si>
    <t>2500172160</t>
  </si>
  <si>
    <t>Создание новых и приведение в нормативное состояние существующих мест (площадок) для накопления твердых коммунальных отходов – софинансирование</t>
  </si>
  <si>
    <t>25001S2160</t>
  </si>
  <si>
    <t>Постановление администрации Киржачского района Владимирской области от 12.10.2022 № 1956 "Об утверждении Порядка привлечения и расходования безвозмездных поступлений от физических и юридических лиц, в том числе добровольных взносов, пожертвований, на финансовое обеспечение мероприятий по газификации населенных пунктов сельских поселений Киржачского района"</t>
  </si>
  <si>
    <t>Предоставление иных межбюджетных трансфертов на исполнение переданных полномочий из бюджета муниципального образования Киржачский район в бюджеты поселений в соответствии с заключенными соглашениями на содержание мест (площадок) накопления твердых коммунальных отходов  на территориях сельских населенных пунктов Киржачского района Владимирской области</t>
  </si>
  <si>
    <t>999008Ж030</t>
  </si>
  <si>
    <t>Предоставление иных межбюджетных трансфертов на исполнение переданных полномочий из бюджета мунципального образования Киржачский район  в бюджеты поселений в соответствии с заключенными соглашениями на обустройство подъездных путей к контейнерным площадкам</t>
  </si>
  <si>
    <t>99 9 00 21131</t>
  </si>
  <si>
    <t xml:space="preserve">Приобретение информационного материала для размещения на контейнерных площадках  </t>
  </si>
  <si>
    <t>9990021132</t>
  </si>
  <si>
    <t>Создание и модернизация объектов спортивной инфраструктуры муниципальной собственности для занятий физической культурой и спортом  (Уличная спортивная площадка по адресу Владимирская область Киржачский район г. Киржач микрорайон Красный Октябрь кадастровый номер участка (33:02:020209:180)</t>
  </si>
  <si>
    <t>1800171391</t>
  </si>
  <si>
    <t>Софинансирование расходов на создание и модернизацию объектов спортивной инфраструктуры муниципальной собственности для занятий физической культурой и спортом  (Уличная спортивная площадка по адресу Владимирская область Киржачский район г. Киржач микрорайон Красный Октябрь кадастровый номер участка (33:02:020209:180)</t>
  </si>
  <si>
    <t>18001S1391</t>
  </si>
  <si>
    <t>18001L7530</t>
  </si>
  <si>
    <t xml:space="preserve">Создание и модернизация объектов спортивной инфраструктуры муниципальной собственности для занятий физической культурой и спортом  («Физкультурно-оздоровительный комплекс с универсальным спортивным залом в г.Киржач Владимирской области») </t>
  </si>
  <si>
    <t>1800271392</t>
  </si>
  <si>
    <t>18002S1392</t>
  </si>
  <si>
    <t>Проведение мероприятия «Папа, мама, я – спортивная семья»</t>
  </si>
  <si>
    <t>0700320181</t>
  </si>
  <si>
    <t>Содержание объектов спортивной инфраструктуры муниципальной собственности для занятий физической культурой и спортом (МБУ «ФОК «Лидер» )</t>
  </si>
  <si>
    <t>1800172001</t>
  </si>
  <si>
    <t>1800172002</t>
  </si>
  <si>
    <t>2100120720</t>
  </si>
  <si>
    <t>Участие  команды Киржачского района в фестивале национальных игр и забав "Мой дом - Россия"</t>
  </si>
  <si>
    <t>Постановление администрации Киржачского района Владимирской области от 24.12.2021 № 1892 "О передаче осуществления части своих полномочий по решению вопросов местного значения органам местного самоуправления отдельных поселений, входящих в состав муниципального образования Киржачского района" (с учетом внесенных изменений от 03.11.02022)</t>
  </si>
  <si>
    <t>Решение Киржачского районного Совета народных депутатов от 23.01.2002 № 46/650 "О некоторых социальных гарантиях лицам, ранее замещавшим должности в органах власти и управления, общественных оргнаизациях Киржачского района, исполнявших функции местного самоуправления"</t>
  </si>
  <si>
    <t>Постановление администрации Киржачского района Владимирской области от 23.05.2023 № 632 "О распределении дополнительной финансовой помощи из областного бюджета в виде дотации на поддердку мер по обеспечению сбалансированности местных бюджетов бюджету муниципального образования в сумме 8864700,00 рублей"</t>
  </si>
  <si>
    <t>Разработка и проведение экспертизы проектно-сметной документации по рекультивации объекта размещения отходов-полигона ТБО Киржачского района, расположенного по адресу: Владимирская область,Киржачский район,вблизи д. Храпки на земельном участке с кадастровым номером 33:02:021311:306</t>
  </si>
  <si>
    <t>Решение Совета народных депутатов Киржачского района от 26.10.2023 № 65/430 "О дополнительных бюджетных ассигнованиях на исполнение переданных государственных полномочий по осуществлению регионального государственного жилищного контроля (надзора) и лицензионного контроля"</t>
  </si>
  <si>
    <t xml:space="preserve">Софинансирование мероприятий по обеспечению территории  документацией для осуществления градостроительной деятельности </t>
  </si>
  <si>
    <t>Газопровод высокого давления до ПРГ, ПРГ  для газоснабжения жилых домов д. Рожково и д. Захарово Киржачского района Владимирской области - софинансирование</t>
  </si>
  <si>
    <t>Газопровод высокого давления до ПРГ, ПРГ  для газоснабжения жилых домов д. Рожково и д. Захарово Киржачского района Владимирской области за счет средств областного бюджета</t>
  </si>
  <si>
    <t xml:space="preserve">Проект постановления администрации Киржачского района "О передаче осуществления части своих полномочий по решению вопросов местного значения органам местного самоуправления отдельных поселений, входящих в соствав муниципального образования Киржачский район по участию в организации деятельности по накоплению (в том числе раздельному) и транспортированию твердых коммунальных отходов"                                                                                                                                                                                                                                                                                                                                                                                                                                                                                                                                                                                                                                 Проект постановления администрации Киржачского района Владимирской области  "Об утверждении методики распределения межбюджетных трансфертов, предоставляемых из бюджета муниципального образования Киржачский район бюджетам сельских поселений района на осуществление переданных отдельных полномочий по участию в организации деятельности по накоплению (в том числе раздельному накеоплению) и транспортированию твердых коммунальных отходов"                     Проект постановления   администрации Киржачского района "О порядке расходования средств бюджета муниципального образования Киржачский район,  передаваемых бюджетам сельских поселений на участие в организации деятельности по накоплению (в том числе раздельному накоплению)  и транспортированию твердых коммунальных отходов, включающее содержание мест (площадок) накопления твердых коммунальных отходов на территории сельских населенных пунктов Киржачского района Владимирской области и обустройство подъездных путей к контейнерным площадкам"                                                                  </t>
  </si>
  <si>
    <t>не указан</t>
  </si>
  <si>
    <t>Решение Совета народных депутатов Киржачского района от 29.04.2014 № 41/343  "О создании муниципального дорожного фонда муниципального образования Киржачский район" (с учетом внесенных изменений и дополнений)</t>
  </si>
  <si>
    <t>Соглашение № 11 от 09.01.2023г. между инспекцией государственного жилищного надзора  Владимирской области и администрацией Киржачского района Владимирской области о порядке и условиях предоставления субвенции из областного бюджета Владимирской области на осуществление отдельных государственных полномочий по  региональному государственному жилищному надзору и лицензионному контролю</t>
  </si>
  <si>
    <t xml:space="preserve">Проект постановления администрации Киржачского района Владимирской области "Об утверждении муниципальной программы муниципального образования Киржачский район "Охрана окружающей среды"  </t>
  </si>
  <si>
    <t>Проект постановления  администрации Киржачского района Владимирской области  " О порядке расходования средств бюджета муниципального образования  Киржачский район, предусмотренных на   приведение контейнерных площадок в соответсвие с требованиями СанПин2.1.36.84-21, включенных в реестр мест(площадок) накопления твердых коммунальных отходов за счет средств бюджета муниципального образования Киржачский район"</t>
  </si>
  <si>
    <t>Проект постановления администрации Киржачского района Владимирской области "О Порядке расходования средств бюджета муниципального образования Киржачский район, предусмотренных на приобретение информационного материала для размещения на контейнерных площадках"</t>
  </si>
  <si>
    <t>Проект постановления администрации Киржачского района Владимирской области "О Порядке расходования средств бюджета муниципального образования Киржачский район, предусмотренных на проведение мероприятий, посвященных общественно-значимым событиям и памятным датам, размещение информационно-рекламных материалов социально-патриотической направленности"</t>
  </si>
  <si>
    <t xml:space="preserve">Постановление администрации Киржачского района Владимирской области  от 28.07.2021 № 1048 "Об утверждении лимитов  потребления  коммунальных услуг (тепло-, электро-, водоснабжения и водоотведения), топлива и услуг связи главным распорядителям и получателям  средств бюджета муниципального района на 2022  год"          </t>
  </si>
  <si>
    <t>Постановление администрации Киржачского района Владимирской области от 18.08.2022 № 1559/1 "Об утверждении лимитов  потребления  коммунальных услуг (тепло-, электро-, водоснабжения и водоотведения), топлива и услуг связи главным распорядителям и получателям  средств бюджета муниципального района на 2023  год"</t>
  </si>
  <si>
    <t>Постановление администрации Киржачского района Владимирской области от 01.09.2023 № 1586 "Об утверждении лимитов  потребления  коммунальных услуг (тепло-, электро-, водоснабжения и водоотведения), топлива и услуг связи главным распорядителям и получателям  средств бюджета муниципального района на 2024  год"</t>
  </si>
  <si>
    <t>01.01.2022</t>
  </si>
  <si>
    <t>01.01.2023</t>
  </si>
  <si>
    <t>01.01.2024</t>
  </si>
  <si>
    <t>Решение Совета народных депутатов Киржачского района от 28.02.2023 № 55/354 "О внесении изменений и дополнений в решение Совета народных депутатов Киржачского района Владимирской области от 08.12.2022 №52/335 «О бюджете муниципального образования Киржачский район на 2023 год и плановый период 2024 и 2025 годов»</t>
  </si>
  <si>
    <t>в течение 2023 года</t>
  </si>
  <si>
    <t>прил.3</t>
  </si>
  <si>
    <t>Постановление администрации Киржачского района Владимирской области от 18.07.2023 № 927 "О распределении средств прочей дотации , предоставленной из областного бюджета на поощрение муниципальных управленческих команд за достижение показателей деятельности органов исполнительной власти субьектов Российской Федерации, и утверждении   Порядка выплаты  выплаты поощрения лицам, входящим в муниципальные управленческие команды"</t>
  </si>
  <si>
    <t>Постановление администрации Киржачского района Владимирской области от 08.06.2023 № 730 "О прекращении права оперативного управления МБДОУ № 5"</t>
  </si>
  <si>
    <t>1. Постановление  администрации  Киржачского района  Владимирской области от 15.12.2021 № 1829/1 "Об утверждении Положения об оплате труда работников муниципального казенного учреждения "Управление  по бюджетному учету и хозяйственному обеспечению администрации Киржачского района"                                                                                                                   2. Постановление администрации Киржачского района Владимирской области  от 28.07.2021 № 1048 "Об утверждении лимитов  потребления  коммунальных услуг (тепло-, электро-, водоснабжения и водоотведения), топлива и услуг связи главным распорядителям и получателям  средств бюджета муниципального района на 2022  год"                                                                    3. Постановление администрации Киржачского района Владимирской области от 18.08.2022 № 1559/1 "Об утверждении лимитов  потребления  коммунальных услуг (тепло-, электро-, водоснабжения и водоотведения), топлива и услуг связи главным распорядителям и получателям  средств бюджета муниципального района на 2023  год"                             4. Постановление администрации Киржачского района Владимирской области от 01.09.2023 № 1586 "Об утверждении лимитов  потребления  коммунальных услуг (тепло-, электро-, водоснабжения и водоотведения), топлива и услуг связи главным распорядителям и получателям  средств бюджета муниципального района на 2024  год"</t>
  </si>
  <si>
    <t xml:space="preserve">1. в целом 2. в целом  3. в целом   4. в целом                                                                                                                                                                                                            </t>
  </si>
  <si>
    <t>1. 15.12.2022         2. 01.01.2022         3. 01.01.2023         4. 01.01.2024</t>
  </si>
  <si>
    <t>1. не установлен    2. 1 год                 3. 1 год                 4. 1 год</t>
  </si>
  <si>
    <t>1. Постановление главы района от 27.10.2017г. № 1726 "Об утверждении Положения об оплате труда работников муниципального казенного учреждения  "Управление по делам гражданской обороны и чрезвычайным ситуациям Киржачского района"                            2.  Постановление администрации района от 28.07.2021 № 1048 "Об утверждении лимитов  потребления  коммунальных услуг (тепло-, электро-, водоснабжения и водоотведения), топлива и услуг связи главным распорядителям и получателям  средств бюджета муниципального района 2022 год"                                                3.  Постановление администрации района от 18.08.2022 № 1559/1 "Об утверждении лимитов  потребления  коммунальных услуг (тепло-, электро-, водоснабжения и водоотведения), топлива и услуг связи главным распорядителям и получателям  средств бюджета муниципального района на 2023  год"                             4. Постановление администрации Киржачского района Владимирской области от 01.09.2023 № 1586 "Об утверждении лимитов  потребления  коммунальных услуг (тепло-, электро-, водоснабжения и водоотведения), топлива и услуг связи главным распорядителям и получателям  средств бюджета муниципального района на 2024  год"</t>
  </si>
  <si>
    <t>1. в целом    2. в целом          3. в целом           4. в целом</t>
  </si>
  <si>
    <t>1. 01.01.2018                    2. 01.01.2022         3. 01.01.2023          4. 01.01.2024</t>
  </si>
  <si>
    <t>1. не установлен   2.  1год                 3.  1год                 4.  1 год</t>
  </si>
  <si>
    <t>01.01.2022- 31.12.2026</t>
  </si>
  <si>
    <t>Постановление администрации Киржачского района от 24.12.2021 №1893 "О принятии осуществления отдельных полномочий по решению вопросов местного значения поселений,входящих в состав муниципального образования  Киржачский район"  (с учетом внесенных изменений)</t>
  </si>
  <si>
    <t>Софинансирование расходов на создание и модернизацию объектов спортивной инфраструктуры муниципальной собственности для занятий физической культурой и спортом  («Физкультурно-оздоровительный комплекс с универсальным спортивным залом в г.Киржач Владимирской области»)</t>
  </si>
  <si>
    <t>Р-4.3.1.020</t>
  </si>
  <si>
    <t>Р-4.3.1.021</t>
  </si>
  <si>
    <t>Р-1.3.1.025</t>
  </si>
  <si>
    <t>Р-1.3.1.026</t>
  </si>
  <si>
    <t>Р-4.2.2.031</t>
  </si>
  <si>
    <t>Р-1.3.1.045</t>
  </si>
  <si>
    <t>Р-1.3.1.046</t>
  </si>
  <si>
    <t>Р-4.3.1.052</t>
  </si>
  <si>
    <t>Р-4.3.1.053</t>
  </si>
  <si>
    <t>Р-4.3.1.063</t>
  </si>
  <si>
    <t>Р-4.3.1.064</t>
  </si>
  <si>
    <t>Р-1.3.1.068</t>
  </si>
  <si>
    <t>Р-1.1.1.073</t>
  </si>
  <si>
    <t>Р-1.3.1.076</t>
  </si>
  <si>
    <t>Р-1.3.1.078</t>
  </si>
  <si>
    <t>Р-1.3.1.081</t>
  </si>
  <si>
    <t>Р-1.1.1.082</t>
  </si>
  <si>
    <t>Р-1.3.1.083</t>
  </si>
  <si>
    <t>Р-1.3.1.090</t>
  </si>
  <si>
    <t>Р-4.3.1.105</t>
  </si>
  <si>
    <t>Р-4.3.1.106</t>
  </si>
  <si>
    <t>Р-4.3.1.117</t>
  </si>
  <si>
    <t>Р-4.3.1.118</t>
  </si>
  <si>
    <t>Р-4.3.1.119</t>
  </si>
  <si>
    <t>Р-1.3.1.122</t>
  </si>
  <si>
    <t>Р-1.3.1.124</t>
  </si>
  <si>
    <t>Р-1.3.1.125</t>
  </si>
  <si>
    <t>Р-1.3.1.127</t>
  </si>
  <si>
    <t>Р-4.3.1.132</t>
  </si>
  <si>
    <t>Р-2.3.1.133</t>
  </si>
  <si>
    <t>Р-2.3.1.135</t>
  </si>
  <si>
    <t>Р-2.3.1.138</t>
  </si>
  <si>
    <t>Р-2.1.1.140</t>
  </si>
  <si>
    <t>Р-2.1.1.141</t>
  </si>
  <si>
    <t>Р-4.3.1.144</t>
  </si>
  <si>
    <t>Постановление администрации Киржачского района Владимирской области от 24.12.2021 № 1892 "О передаче осуществления части своих полномочий по решению вопросов местного значения органам местного с амоуправления отдельных поселений, входящих в состав муниципального образования Киржачского района" (с учетом внесенных изменений)</t>
  </si>
  <si>
    <t xml:space="preserve">Постановление администрации Киржачского района от 29.12.2021 № 1925 "О передаче осуществления части своих полномочий по решению вопросов местного значения органам местного самоуправления отдельных  поселений, входящих в состав муниципального образования  Киржачский район"   (с учетом внесенных изменений)                             </t>
  </si>
  <si>
    <t>Финансовое обеспечение мероприятий по временному социально-бытовому обустройству граждан Российской Федерации, иностранных граждан и лиц без гражданства, постоянно проживающих на территориях Украины, Донецкой Народной Республики, Луганской Народной Республики, Запорожской области, Херсонской области, вынужденно покинувших жилые помещения и находящихся в пунктах временного размещения на территории Владимирской области</t>
  </si>
  <si>
    <t>Возмещение расходов, понесенных бюджетами субъектов Российской Федерации, местными бюджетами  на размещение и питание граждан Российской Федерации, иностранных граждан и лиц без гражданства, постоянно проживающих на территории Украины, а также на территориях субъектов Российской Федерации, на которых введены максимальный и средний уровни реагирования, вынужденно покинувших жилые помещения и находившихся в пунктах временного размещения и питания на территории Российской Федерации, за счет средств резервного фонда Правительства Российской Федерации</t>
  </si>
  <si>
    <t>1. 26.04.2023        2. 26.10.2023</t>
  </si>
  <si>
    <t>1. 31.12.2023    2. 31.12.2024</t>
  </si>
  <si>
    <t xml:space="preserve">Решения Совета народных депутатов Киржачского района  "О дополнительных бюджетных ассигнованиях на единовременную денежную выплату участникам Великой Отечественной войны":                                            1. от 26.04.2023 № 58/372;                                     2. от 26.10.2023 № 65/426  </t>
  </si>
  <si>
    <t xml:space="preserve">Решение Совета народных депутатов Киржачского района "О дополнительныъ бюджетных ассигнованиях на  единовременную денежную выплату при рождении ребенка" от 28.02.2023 № 55/353 </t>
  </si>
  <si>
    <t xml:space="preserve">Закупка и монтаж оборудования для создания «умных» спортивных площадок </t>
  </si>
  <si>
    <t>Р-1.1.1.123</t>
  </si>
  <si>
    <t>Расходы на выполнение обязательств муниципального района, связанных с исполнением решений судов</t>
  </si>
  <si>
    <t>31.12.2022</t>
  </si>
  <si>
    <t>№ 131-ФЗ от 06.10.2003 ст.15,пст.1, п.26.</t>
  </si>
  <si>
    <t>Постановление администрации района от 17.01.2020 № 38 "Об утверждении порядка расходования средств, предусмотренных на реализацию  муниципальной программы муниципального образования Киржачский район "Развитие физической культуры и спорта на территории Киржачского района"</t>
  </si>
  <si>
    <t xml:space="preserve"> Постановления администрации района  "Об утверждении порядка расходования иного межбюджетного трансферта, выделенного из областного бюджета на содержание объектов спортивной инфраструктуры муниципальной собственности для занятий физической культурой  и спортом":                                        1. от 28.02.2022 №300                                       2. от 17.04.2023 №456</t>
  </si>
  <si>
    <t>1. 28.02.2022     2. 17.04.2023</t>
  </si>
  <si>
    <t>1. 31.12.2022    2. 31.12.2023</t>
  </si>
  <si>
    <t xml:space="preserve">Содержание объектов спортивной инфраструктуры муниципальной собственности для занятий физической культурой и спортом  (МБУ «РЦФКиС «Киржач») </t>
  </si>
  <si>
    <t xml:space="preserve"> Проект постановления администрации района  "Об утверждении порядка расходования иного межбюджетного трансферта, выделенного из областного бюджета на содержание объектов спортивной инфраструктуры муниципальной собственности для занятий физической культурой  и спортом":                                      </t>
  </si>
  <si>
    <t>Р-4.3.1.022</t>
  </si>
  <si>
    <t>Р-4.3.1.023</t>
  </si>
  <si>
    <t>Р-1.3.1.027</t>
  </si>
  <si>
    <t>Р-1.3.1.028</t>
  </si>
  <si>
    <t>Р-4.2.1.029</t>
  </si>
  <si>
    <t>Р-4.1.1.030</t>
  </si>
  <si>
    <t>Р-4.3.2.032</t>
  </si>
  <si>
    <t>Р-4.2.2.033</t>
  </si>
  <si>
    <t>Р-4.3.1.034</t>
  </si>
  <si>
    <t>Р-4.3.1.035</t>
  </si>
  <si>
    <t>Р-1.3.1.047</t>
  </si>
  <si>
    <t>Р-1.3.1.048</t>
  </si>
  <si>
    <t>Р-1.3.3.049</t>
  </si>
  <si>
    <t>Р-4.3.1.054</t>
  </si>
  <si>
    <t>Р-4.3.1.055</t>
  </si>
  <si>
    <t>Р-4.1.2.056</t>
  </si>
  <si>
    <t>Р-1.3.1.057</t>
  </si>
  <si>
    <t>Р-4.3.1.058</t>
  </si>
  <si>
    <t>Р - 4.1.1.059</t>
  </si>
  <si>
    <t>Р - 4.1.1.060</t>
  </si>
  <si>
    <t>Р - 4.3.1.061</t>
  </si>
  <si>
    <t>Р - 4.3.1.062</t>
  </si>
  <si>
    <t>Р-4.3.1.065</t>
  </si>
  <si>
    <t>Р-4.3.1.066</t>
  </si>
  <si>
    <t>Р-1.1.1.067</t>
  </si>
  <si>
    <t>Р-1.3.1.071</t>
  </si>
  <si>
    <t>Р-1.3.1.072</t>
  </si>
  <si>
    <t>Р-1.1.1.074</t>
  </si>
  <si>
    <t>Р-1.1.1.075</t>
  </si>
  <si>
    <t>Р-1.3.1.077</t>
  </si>
  <si>
    <t>Р-1.1.1.079</t>
  </si>
  <si>
    <t>Р-1.3.1.080</t>
  </si>
  <si>
    <t>Р-4</t>
  </si>
  <si>
    <t>Р-1.3.1.085</t>
  </si>
  <si>
    <t>Р-4.3.1.087</t>
  </si>
  <si>
    <t>Р-4.3.1.088</t>
  </si>
  <si>
    <t>Р-1.3.1.089</t>
  </si>
  <si>
    <t>Р-1.1.1.091</t>
  </si>
  <si>
    <t>Р-1.3.1.092</t>
  </si>
  <si>
    <t>Р- 1.1.1.093</t>
  </si>
  <si>
    <t>Р- 1.3.1.094</t>
  </si>
  <si>
    <t>Р-1.1.1.095</t>
  </si>
  <si>
    <t>Р-4.3.1.096</t>
  </si>
  <si>
    <t>Р-4.3.1.097</t>
  </si>
  <si>
    <t>Р-1.3.1.098</t>
  </si>
  <si>
    <t>Р-4.1.1.099</t>
  </si>
  <si>
    <t>Р-4.1.1.100</t>
  </si>
  <si>
    <t>Р-4.3.1.101</t>
  </si>
  <si>
    <t>Р-1.3.1.102</t>
  </si>
  <si>
    <t>Р-4.1.2.103</t>
  </si>
  <si>
    <t>Р-4.3.2.104</t>
  </si>
  <si>
    <t>Р-4.3.1.109</t>
  </si>
  <si>
    <t>Р-4.3.1.110</t>
  </si>
  <si>
    <t>Р-4.1.1.111</t>
  </si>
  <si>
    <t>Р - 4.1.1.112</t>
  </si>
  <si>
    <t>Р-4.3.3.113</t>
  </si>
  <si>
    <t>Р-4.3.1.114</t>
  </si>
  <si>
    <t>Р-4.1.1.115</t>
  </si>
  <si>
    <t>Р - 4.1.1.116</t>
  </si>
  <si>
    <t>Р-4.3.1.120</t>
  </si>
  <si>
    <t>Р-4.3.1.121</t>
  </si>
  <si>
    <t>Р-1.2.1.125</t>
  </si>
  <si>
    <t>Р-1.1.1.125</t>
  </si>
  <si>
    <t>Р-1.3.1.126</t>
  </si>
  <si>
    <t>Р-1.1.1.128</t>
  </si>
  <si>
    <t>Р-1.3.1.129</t>
  </si>
  <si>
    <t>Р-1.3.1.130</t>
  </si>
  <si>
    <t>Р-4.3.1.131</t>
  </si>
  <si>
    <t>Р-4.3.1.134</t>
  </si>
  <si>
    <t>Р-2.3.1.136</t>
  </si>
  <si>
    <t>Р-4.3.1.137</t>
  </si>
  <si>
    <t>Р-2.3.1.139</t>
  </si>
  <si>
    <t>Р-2.1.1.142</t>
  </si>
  <si>
    <t>Р-3.3.1.143</t>
  </si>
  <si>
    <t>Р-4.3.1.145</t>
  </si>
  <si>
    <t>Реестр расходных обязательств главных распорядителей средств бюджета муниципального образования Киржачский район на 01.09.2023 г. (плановый)</t>
  </si>
  <si>
    <t xml:space="preserve">Администрация Киржачского района </t>
  </si>
  <si>
    <t xml:space="preserve">МКУ "Управление культуры Киржачского района" </t>
  </si>
  <si>
    <t>Код расходного обязательства</t>
  </si>
  <si>
    <t>8</t>
  </si>
  <si>
    <t>Р-2.3.1.001</t>
  </si>
  <si>
    <t>Расходы на организацию работы Киржачской правовой школы по профилактике молодежного экстремизма</t>
  </si>
  <si>
    <t>131-ФЗ  06.10.2003  ст.15, часть 1, п.6.1</t>
  </si>
  <si>
    <t xml:space="preserve">Постановление  администрации Киржачского района от 25.12.2020 №1421 "Об утверждении Порядка определения объема и условий предоставления субсидий на иные цели из бюджета муниципального образования Киржачский район муниципальным бюджетным  учреждениям культуры и дополнительного образования детей сферы культуры" </t>
  </si>
  <si>
    <t xml:space="preserve">в целом  </t>
  </si>
  <si>
    <t>01.01.2021</t>
  </si>
  <si>
    <t xml:space="preserve">не установлен  </t>
  </si>
  <si>
    <t>0800120800</t>
  </si>
  <si>
    <t>Р-2.3.1.002</t>
  </si>
  <si>
    <t>Расходы на проведение цикла мероприятий по укреплению единства российской нации, обеспечению межнационального согласия, этнокультурного развития народов, взаимодействию с национально-культурными автономиями</t>
  </si>
  <si>
    <t>0800120810</t>
  </si>
  <si>
    <t>Р-2.3.1.003</t>
  </si>
  <si>
    <t>Укрепление антитеррористической защищенности, пожарной безопасности учреждений культуры и дополнительного образования детей в сфере культуры</t>
  </si>
  <si>
    <t>0800120980</t>
  </si>
  <si>
    <t>Р-2.3.1.004</t>
  </si>
  <si>
    <t>Мероприятия по вопросам воспитания толерантности, нетерпимости ксенофобии, экстремизма в молодежной среде</t>
  </si>
  <si>
    <t>0800320880</t>
  </si>
  <si>
    <t>Р-1.3.1.005</t>
  </si>
  <si>
    <t>Организация проведения молодёжной акции «Рок – против наркотиков»</t>
  </si>
  <si>
    <t xml:space="preserve">Постановление администрации Киржачского района Владимирской области №237 от 11.03.2020 "Об утверждении порядка расходования средств муниципальных программ муниципального образования Киржачский район "Социальное и демографическое развитие Киржачского района", "Противодействие злоупотреблению наркотиками и их незаконному обороту", "Формирование доступной среды жизнедеятельности для инвалидов муниципального образования Киржачский район", "Укрепление единства российской нации и этнокультурное развитие народов, проживающих на территории Киржачского района Владимирской области" </t>
  </si>
  <si>
    <t>1500220060</t>
  </si>
  <si>
    <t>Р-2.3.1.006</t>
  </si>
  <si>
    <t>Р-1.3.1.007</t>
  </si>
  <si>
    <t xml:space="preserve">Организация и проведение районных спортивных и творческих мероприятий, фестивалей, конкурсов </t>
  </si>
  <si>
    <t>1500220270</t>
  </si>
  <si>
    <t>Р-1.3.1.008</t>
  </si>
  <si>
    <t>Р-1.3.1.009</t>
  </si>
  <si>
    <t>Осуществление комплекса мер, направленных на продвижение туристского потенциала Киржачского района</t>
  </si>
  <si>
    <t>131-ФЗ  06.10.2003  ст.15.1 часть 1, п.8</t>
  </si>
  <si>
    <t xml:space="preserve">Постановление администрации Киржачского района Владимирской области от 01.03.2022 №323  "Об утверждении порядка расходования средств на реализацию муниципальной программы муниципального образования Киржачский район "Развитие туризма" </t>
  </si>
  <si>
    <t>2300221060</t>
  </si>
  <si>
    <t>Р-1.3.1.010</t>
  </si>
  <si>
    <t>Информационная поддержка туристского комплекса Киржачского района</t>
  </si>
  <si>
    <t>Р-1.3.1.011</t>
  </si>
  <si>
    <t>Организационная поддержка туристского комплекса Киржачского района</t>
  </si>
  <si>
    <t>2300221110</t>
  </si>
  <si>
    <t>Р-2.3.1.012</t>
  </si>
  <si>
    <t xml:space="preserve">Расходы на обеспечение деятельности (оказание услуг) учреждений дополнительного образования детей в сфере культуры. </t>
  </si>
  <si>
    <t>131-ФЗ   06.10.2003 ст.15, часть 1, п.11</t>
  </si>
  <si>
    <t>Постановление администрации Киржачского района от 09.10.2019 №1349 "Об утверждении Порядка определения объема и условий предоставления субсидий из бюджета муниципального образования Киржачский район муниципальным бюджетным  учреждениям культуры и дополнительного образования детей сферы культуры на  финансовое обеспечение  выполнения муниципального задания на оказание муниципальных услуг (выполнение работ)"</t>
  </si>
  <si>
    <t xml:space="preserve">в целом   </t>
  </si>
  <si>
    <t xml:space="preserve">01.01.2020 </t>
  </si>
  <si>
    <t xml:space="preserve">не установлен      </t>
  </si>
  <si>
    <t>103010Я590</t>
  </si>
  <si>
    <t>Р-2.1.1.014</t>
  </si>
  <si>
    <t>Премиальные выплаты педагогическим работникам муниципальных образовательных организаций по итогам работы за 2022/2023 учебный год</t>
  </si>
  <si>
    <t>1030172590</t>
  </si>
  <si>
    <t>Р-2.3.1.015</t>
  </si>
  <si>
    <t xml:space="preserve">Софинансирование на государственную поддержку отрасли культуры на реализацию мероприятий по модернизации муниципальных детских школ искусств по видам искусств </t>
  </si>
  <si>
    <t>Соглашение о предоставлении субсидии на государственную поддержку отрасли культуры на реализацию мероприятий по модернизациимуниципальных детских школ искусств по видам искусств от 03.02.2023 №17630000-1-2023-007</t>
  </si>
  <si>
    <t>104А155197</t>
  </si>
  <si>
    <t xml:space="preserve">        Молодежная политика </t>
  </si>
  <si>
    <t>Р-1.3.1.016</t>
  </si>
  <si>
    <t xml:space="preserve">Акция для детей и подростков из социально-неблагополучных семей "Дети, в школу собирайтесь!" </t>
  </si>
  <si>
    <t>131-ФЗ, 06.10.2003, ст.15, часть 1, п.27</t>
  </si>
  <si>
    <t xml:space="preserve">Постановление администрации Киржачского района Владимирской области №237 от 11.03.2020 "Об утверждении порядка расходования средств муниципальных программ муниципального образования Киржачский район "Социальное и демографическое развитие Киржачского района", "Противодействие злоупотреблению наркотиками и их незаконному обороту", "Формирование доступной среды, жизнедеятельности для инвалидов муниципального образования Киржачский район", "Укрепление единства российской нации и этнокультурное развитие народов, проживающих на территории Киржачского района Владимирской области" </t>
  </si>
  <si>
    <t>0700110090</t>
  </si>
  <si>
    <t>Р-1.3.1.017</t>
  </si>
  <si>
    <t>Расходы на организацию деятельности муниципального волонтерского штаба</t>
  </si>
  <si>
    <t>0700221000</t>
  </si>
  <si>
    <t>Р-1.3.1.018</t>
  </si>
  <si>
    <t xml:space="preserve">Организация и проведение районных мероприятий по повышению социальной активности различных категорий граждан </t>
  </si>
  <si>
    <t>0700220470</t>
  </si>
  <si>
    <t>Р-2.3.1.019</t>
  </si>
  <si>
    <t>Р-1.3.1.020</t>
  </si>
  <si>
    <t xml:space="preserve">Проведение фестивалей, конкурсов, спортивных мероприятий, направленных на пропаганду здорового образа жизни, сохранение и укрепление здоровья  </t>
  </si>
  <si>
    <t>0700320182</t>
  </si>
  <si>
    <t>Р-2.3.1.021</t>
  </si>
  <si>
    <t>Р-1.3.1.022</t>
  </si>
  <si>
    <t>Проведение военно-спортивных мероприятий, патриотических акций, конкурсов военно-патриотической направленности</t>
  </si>
  <si>
    <t>0700420070</t>
  </si>
  <si>
    <t>Р-2.3.1.023</t>
  </si>
  <si>
    <t>Р-2.3.1.024</t>
  </si>
  <si>
    <t xml:space="preserve">Организация деятельности центра военно-патриотического воспитания и подготовки граждан к военной службе Киржачского района </t>
  </si>
  <si>
    <t>0700420530</t>
  </si>
  <si>
    <t xml:space="preserve">Проведение мероприятий по повышению общественной активности молодежи, творческой активности  </t>
  </si>
  <si>
    <t>0700520542</t>
  </si>
  <si>
    <t>Р-2.3.1.026</t>
  </si>
  <si>
    <t>Выплата премий активной молодежи Киржачского района</t>
  </si>
  <si>
    <t>0700521010</t>
  </si>
  <si>
    <t>360</t>
  </si>
  <si>
    <t xml:space="preserve">Мероприятия, направленные на повышение престижа семьи и брака, значимости семейных ценностей </t>
  </si>
  <si>
    <t>Р-2.3.1.029</t>
  </si>
  <si>
    <t>Р-1.3.1.030</t>
  </si>
  <si>
    <t xml:space="preserve">Выплата персональных стипендий администрации района «Надежда Земли Киржачской» и районного фестиваля детского творчества «Солнечная карусель» и проведение торжественных церемоний их вручения лауреатам </t>
  </si>
  <si>
    <t>0700510080</t>
  </si>
  <si>
    <t>Р-1.3.1.031</t>
  </si>
  <si>
    <t xml:space="preserve">Реализация социальных проектов </t>
  </si>
  <si>
    <t>1600420282</t>
  </si>
  <si>
    <t>Р-1.1.1.032</t>
  </si>
  <si>
    <t>Расходы, направленные на реализацию проектов-победителей конкурсов в сфере молодежной политики</t>
  </si>
  <si>
    <t xml:space="preserve">1.   Постановление администрации Киржачского района Владимирской области№1566 от 22.08.2022г. "Об утверждении порядка расходования иных межбюджетных трансфертов, выделенных из областного бюджета на реализацию проекта - лауреата областного конкурса добровольческих проектов молодежи "Важное дело" в 2022г." 
2. Постановление администрации Киржачского района Владимирской области№1567 от 22.08.2022г. "Об утверждении порядка расходования иных межбюджетных трансфертов, выделенных из областного бюджета на реализацию проекта - лауреата областного конкурса социальных инициатив молодежи на селе «Милый сердцу уголок» в 2022г." 
</t>
  </si>
  <si>
    <t xml:space="preserve">1).в целом    2).в целом     </t>
  </si>
  <si>
    <t>1) 22.08.2022    2 )22.08.2022</t>
  </si>
  <si>
    <t>1) 31.12.2022    2 )31.12.2022</t>
  </si>
  <si>
    <t>9990070630</t>
  </si>
  <si>
    <t>Р-2.3.1.033</t>
  </si>
  <si>
    <t>Расходы на обеспечение деятельности (оказание услуг) дворцов культуры, других учреждений культуры</t>
  </si>
  <si>
    <t>131-ФЗ   06.10.2003 ст.15, часть 1, п.19.1</t>
  </si>
  <si>
    <t>01.01.2020</t>
  </si>
  <si>
    <t>102010И590</t>
  </si>
  <si>
    <t>Р-2.3.1.034</t>
  </si>
  <si>
    <t xml:space="preserve"> 01.01.2021</t>
  </si>
  <si>
    <t>Р-2.1.1.035</t>
  </si>
  <si>
    <t>Расходы на мероприятия по укреплению материально-технической базы муниципальных учреждений культуры</t>
  </si>
  <si>
    <t xml:space="preserve">Проект Закона Владимирской области "Об областном бюджете на 2024 год и на плановый период 2025 и 2026 годов"
</t>
  </si>
  <si>
    <t>1040170531</t>
  </si>
  <si>
    <t>Р-2.3.1.036</t>
  </si>
  <si>
    <t>Расходы на обеспечение деятельности (оказание услуг) музея</t>
  </si>
  <si>
    <t>131-ФЗ   06.10.2003 ст.15.1, часть 1, п.1</t>
  </si>
  <si>
    <t>101020Ю590</t>
  </si>
  <si>
    <t>Р-2.3.1.037</t>
  </si>
  <si>
    <t>Р-2.3.1.038</t>
  </si>
  <si>
    <t>Расходы на обеспечение деятельности (оказание услуг) библиотек</t>
  </si>
  <si>
    <t>131-ФЗ   06.10.2003 ст.15, часть 1, п.19</t>
  </si>
  <si>
    <t>101010Э590</t>
  </si>
  <si>
    <t>Р-2.3.1.039</t>
  </si>
  <si>
    <t>Р-2.1.1.040</t>
  </si>
  <si>
    <t>Реализация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t>
  </si>
  <si>
    <t>1. Соглашение от 26.01.2022  №17630000-1-2023-008   о предоставлении субсидии из бюджета Владимирской области бюджету  Киржачского муниципального района на реализацию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библиотер области  
2. Соглашение от 07.02.2023 №17630000-1-2022-004о предоставлении субсидии из бюджета Владимирской области бюджету   муниципального образования Киржачский район на реализацию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библиотер области 
3. Постановление администрации Киржачског о района №430 от 11.04.2023г.«Об утверждении порядка расходования субсидии, выделенной из областного бюджета на реализацию мероприятий по модернизации библиотек в части формирования книжных фондов библиотек муниципального образования Киржачский район</t>
  </si>
  <si>
    <t>1). в целом        2). в целом     3).в целом</t>
  </si>
  <si>
    <t xml:space="preserve">1).26.01.2022     2).07.02.2023    </t>
  </si>
  <si>
    <t xml:space="preserve">1).31.12.2024    2).31.12.2025 </t>
  </si>
  <si>
    <t>10101L5192</t>
  </si>
  <si>
    <t>Р-2.2.1.041</t>
  </si>
  <si>
    <t>2.3.1. 042</t>
  </si>
  <si>
    <t>Р-2.1.1.033</t>
  </si>
  <si>
    <t>Комплектование книжных фондов муниципальных библиотек области</t>
  </si>
  <si>
    <t xml:space="preserve">Соглашение  от 22.04.2022 №158 о предоставлении в 2022 - 2024 годах субсидии из областного бюджета бюджету муниципального обрзования Киржачский район на комплектование книжных фондов муниципальных библиотек области в рамках регионального проекта "Развитие муниципальных общедоступных библиотек области" государственной программы Владимирской области "Развитие культуры", утвержденной постановлением администрации Владимирской области от 31.03.2021 №176 </t>
  </si>
  <si>
    <t>1010175190</t>
  </si>
  <si>
    <t xml:space="preserve"> Софинансирование на комплектование книжных фондов муниципальных библиотек области</t>
  </si>
  <si>
    <t>10101S5190</t>
  </si>
  <si>
    <t>Р-2.3.1.035</t>
  </si>
  <si>
    <t>Поддержка общественных инициатив и мероприятий, направленных на формирование и укрепление гражданского патриотизма и российской гражданской идентичности</t>
  </si>
  <si>
    <t>131-ФЗ  06.10.2003  ст.15, часть 1, п.6.2</t>
  </si>
  <si>
    <t xml:space="preserve"> Постановление администрации Киржачского района Владимирской области №237 от 11.03.2020 "Об утверждении порядка расходования средств муниципальных программ муниципального образования Киржачский район "Социальное и демографическое развитие Киржачского района", "Противодействие злоупотреблению наркотиками и их незаконному обороту", "Формирование доступной среды, жизнедеятельности для инвалидов муниципального образования Киржачский район", "Укрепление единства российской нации и этнокультурное развитие народов, проживающих на территории Киржачского района Владимирской области" </t>
  </si>
  <si>
    <t>11.03.2020г.</t>
  </si>
  <si>
    <t>Мероприятия, направленные на развитие народного творчества, национальных искусств, ремесел</t>
  </si>
  <si>
    <t>2100220730</t>
  </si>
  <si>
    <t>Р-2.1.1.037</t>
  </si>
  <si>
    <t>Обеспечение развития и укрепления материально-технической базы домов культуры в населенных пунктах с числом жителей до 50 тысяч человек</t>
  </si>
  <si>
    <t>1. Соглашение о предоставлении субсидии на обеспечение развития и укрепления материально-технической базы домов культуры в населенных пунктах с числом жителей до 50 тысяч человек  от 24.03.2023 № 17630000-1-2023-010                                                                                           2. Постановление администрации Киржачског о района №431 от 11.04.2023г.«Об утверждении порядка расходования субсидии, выделенной из областного бюджета на обеспечение развития и укрепления материально-технической базы домов культуры в населенных пунктах с числом жителей до 50 тысяч человек</t>
  </si>
  <si>
    <t xml:space="preserve">1. в целом    2. в целом   </t>
  </si>
  <si>
    <t>1. 24.03.2023    2. 11.04.2023</t>
  </si>
  <si>
    <t>1. 31.12.2025  2. не установлен</t>
  </si>
  <si>
    <t>10401L4670</t>
  </si>
  <si>
    <t>Р-2.2.1.038</t>
  </si>
  <si>
    <t>Р-2.3.1.040</t>
  </si>
  <si>
    <t>Софинансирование на обеспечение учреждений культуры специализированным автотранспортом для обслуживания населения, в том числе сельского населения</t>
  </si>
  <si>
    <t xml:space="preserve">Соглашение от 03.02.2023 №17630000-1-2023-009 о предоставлении субсидии из областного бюджета бюджету Киржачского муниципального района Владимирской области на государственную поддеожку отрасли культуры на обеспечение учреждений культуры специализированным автотранспортом для обслуживания населения, в том числе сельского населения </t>
  </si>
  <si>
    <t>03.02.2023</t>
  </si>
  <si>
    <t>104A155199</t>
  </si>
  <si>
    <t xml:space="preserve">Расходы на обеспечение деятельности (оказание услуг) муниципального казенного учреждения "Управление культуры Киржачского района" </t>
  </si>
  <si>
    <t xml:space="preserve">Постановление администрации Киржачского района от 01.03.2022 г. №327 "Об утверждении порядка расходования средств бюджета муниципального образования, предусмотренных на реализацию муниципальной программы муниципального образования Киржачский район "Развитие культуры "                      </t>
  </si>
  <si>
    <t xml:space="preserve"> в целом  </t>
  </si>
  <si>
    <t xml:space="preserve"> 01.03.2022</t>
  </si>
  <si>
    <t>0000000000</t>
  </si>
  <si>
    <t>106010К590</t>
  </si>
  <si>
    <t>Оплата налога за памятники градостроительства и архитектуры</t>
  </si>
  <si>
    <t>131-ФЗ   06.10.2003 ст.15, часть 1, п.19.3</t>
  </si>
  <si>
    <t>1060120390</t>
  </si>
  <si>
    <t>Р-2.1.1.043</t>
  </si>
  <si>
    <t>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РФ от 7.05.2012 г. №597, от 01.06.2012 г. №761</t>
  </si>
  <si>
    <t>Указ Президента РФ                                 №597 от 07.05.2012г.;            Указ Президента РФ                                         №761 от 01.06.2012г.</t>
  </si>
  <si>
    <t xml:space="preserve">1). Постановление администрации Киржачског о района №735 от 31.05.2018г.«Об утверждении порядка расходования субсидии, выделенной из областного бюджета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07 мая 2012 года №597, от 01 июня 2012 года №761»                                                                                                                                                                                   2). Постановление администрации Киржачского района от 25.12.2020 №1421 "Об утверждении Порядка определения объема и условий предоставления субсидий на иные цели из бюджета муниципального образования Киржачский район муниципальным бюджетным  учреждениям культуры и дополнительного образования детей сферы культуры" </t>
  </si>
  <si>
    <t xml:space="preserve"> в целом</t>
  </si>
  <si>
    <t>1).01.01.2018 2).01.01.2021</t>
  </si>
  <si>
    <t>1030170390</t>
  </si>
  <si>
    <t>1020170390</t>
  </si>
  <si>
    <t>1010270390</t>
  </si>
  <si>
    <t>1010170390</t>
  </si>
  <si>
    <t>Р-2.3.1.044</t>
  </si>
  <si>
    <t>Софинансирование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РФ от 7.05.2012 г. №597, от 01.06.2012 г. №761</t>
  </si>
  <si>
    <t>10301S0390</t>
  </si>
  <si>
    <t>10101S0390</t>
  </si>
  <si>
    <t>10102S0390</t>
  </si>
  <si>
    <t>10201S0390</t>
  </si>
  <si>
    <t>Р-1.1.2.045</t>
  </si>
  <si>
    <t>Предоставление компенсации по оплате за содержание и ремонт жилья, услуг теплоснабжения (отопления) и электроснабжения работникам культуры муниципальных учреждений, а также компенсации расходов на оплату жилых помещений, отопления и освещения педагогическим работникам муниципальных образовательных организаций дополнительного образования детей в сфере культуры</t>
  </si>
  <si>
    <t>Закон Владимирской области                      №122-ОЗ от 07.12.2020</t>
  </si>
  <si>
    <t>Постановление администрации Киржачского района Владимирской области от 28.01.2022 №130 "Об утверждении порядка предоставления компенсации по оплате за содержание и ремонт жилья, услуг теплоснабжения (отопления) и электроснабжения работникам культуры муниципальных учреждений, а также компенсации расходов на оплату жилых помещений, отопления и освещения педагогическим работникам муниципальных образовательных организаций дополнительного образования детей в сфере культуры"</t>
  </si>
  <si>
    <t>1060271960</t>
  </si>
  <si>
    <t>321</t>
  </si>
  <si>
    <t>Итого</t>
  </si>
  <si>
    <t>Комитет по управлению муниципальным имуществом администрации Киржачского района</t>
  </si>
  <si>
    <t>плановый (уточненный)</t>
  </si>
  <si>
    <t>фактический</t>
  </si>
  <si>
    <t>Расходы на выплаты по оплате труда работников органов местного самоуправления в рамках непрограммных расходов органов исполнительной власти</t>
  </si>
  <si>
    <t xml:space="preserve"> № 131-ФЗ от 06.10.2003                                       ст.17,пст.1,п.9</t>
  </si>
  <si>
    <t xml:space="preserve">1) Постановление администрации района от 08.10.2018 № 1410 "Об утверждении Положения о комитете по управлению муниципальным имуществом администрации Киржачского района"    2) Решение Совета народных депутатов Киржачского района от 26.12.2007  № 34/546 "Об утверждении нормативных правовых актов об оплате труда муниципальных служащих и лиц, замещающих муниципальные должности в муниципальном образовании Киржачский района Владимирской области (с учетом изменений) </t>
  </si>
  <si>
    <t xml:space="preserve">1)в целом          2) в целом </t>
  </si>
  <si>
    <t xml:space="preserve">1) с момента опубликования                   2) 01.01.2008  </t>
  </si>
  <si>
    <t xml:space="preserve"> не установлен</t>
  </si>
  <si>
    <t xml:space="preserve">1) Постановление администрации района от 08.10.2018 № 1410 "Об утверждении Положения о комитете по управлению муниципальным имуществом администрации Киржачского района" </t>
  </si>
  <si>
    <t>1) с момента опубликования</t>
  </si>
  <si>
    <t xml:space="preserve"> 2) Решение Киржачского районного Совета народных депутатов от 31.10.2012 № 22/190 " Об утверждении Положения о порядке управления и распоряжения муниципальной собственностью Киржачского района Владимирской области" (с изменениями)    </t>
  </si>
  <si>
    <t>2) с момента опубликования</t>
  </si>
  <si>
    <t>Р-4.3.1.003</t>
  </si>
  <si>
    <t xml:space="preserve">Оценка недвижимости, признание прав и регулирование отношений по государственной и муниципальной собственности в рамках непрограммных расходов  органов исполнительной власти </t>
  </si>
  <si>
    <t xml:space="preserve"> № 131-ФЗ от 06.10.2003                                       ст.15,пст.1,п.3</t>
  </si>
  <si>
    <t>Решение Совета народных депутатов района от 21.11.2008 №47/715 "О выделении ассигнований на обеспечение работ по управлению и распоряжению государственным и муниципальным имуществом " (с изменениями)</t>
  </si>
  <si>
    <t>9990020080</t>
  </si>
  <si>
    <t>Р-4.3.1.004</t>
  </si>
  <si>
    <t xml:space="preserve">Расходы на уплату налогов по имуществу, переданному из казны муниципального образования Киржачский район на баланс комитета по управлению муниципальным имуществом администрации Киржачского района в рамках непрограммных расходов органов исполнительной власти  </t>
  </si>
  <si>
    <t xml:space="preserve">Решение Киржачского районного Совета народных депутатов от 31.10.2012 № 22/190 " Об утверждении Положения о порядке управления и распоряжения муниципальной собственностью Киржачского района Владимирской области" (с изменениями)    </t>
  </si>
  <si>
    <t>с момента опубликования</t>
  </si>
  <si>
    <t>9990020240</t>
  </si>
  <si>
    <t>Расходы на оплату коммунальных услуг зданий,  находящихся в казне муниципального образования Киржачский район</t>
  </si>
  <si>
    <t>Постановление администрации района от 01.09.2023 № 1586 "Об утверждении лимитов  потребления  коммунальных услуг (тепло-, электро-, водоснабжения и водоотведения), топлива и услуг связи главным распорядителям и получателям  средств бюджета муниципального района на 2023  год"</t>
  </si>
  <si>
    <t>Расходы на эксплуатацию и содержание имущества, состоящего на балансе комитета по управлению имуществом администрации Киржачского района, в рамках непрограммных расходов органов исполнительной власти</t>
  </si>
  <si>
    <t>9990020700</t>
  </si>
  <si>
    <t>Расходы на эксплуатацию и содержание имущества, находящегося в казне муниципального района</t>
  </si>
  <si>
    <t>Р-4.2.1.008</t>
  </si>
  <si>
    <t>Поощрения муниципальных управленческих команд за достижение показателей деятельности органов исполнительных власти субъектов Российской Федерации</t>
  </si>
  <si>
    <t>Постановление администрации Киржачского района от 26.028.2022 № 1583 "О распределении средств прочей дотации , предоставленной из областного бюджета на поощрение муниципальных управленческих команд за достижение показателей деятельности органов исполнительной власти субьектов Российской Федерации, и утверждении   Порядка выплаты  выплаты поощрения лицам, входящим в муниципальные управленческие команды"</t>
  </si>
  <si>
    <t xml:space="preserve">  Мероприятия по проведению аудиторской проверки финансово-хозяйственной деятельности муниципальных унитарных предприятий муниципального образования Киржачский район</t>
  </si>
  <si>
    <t>9990023050</t>
  </si>
  <si>
    <t>ИТОГО:</t>
  </si>
  <si>
    <t>Управление образования администрации Киржачского района</t>
  </si>
  <si>
    <t>703</t>
  </si>
  <si>
    <t>Управление образования администрации района</t>
  </si>
  <si>
    <t>Р-1.3.1.01</t>
  </si>
  <si>
    <t xml:space="preserve">Укрепление антитеррористической защищенности, пожарной безопасности, обновление материально-технической базы образовательных организаций </t>
  </si>
  <si>
    <t>Федеральный закон от 06.10.2003 N 131-ФЗ "Об общих принципах организации местного самоуправления в Российской Федерации"  (ст.15, часть 1, п.11)</t>
  </si>
  <si>
    <t xml:space="preserve">Решение Совета народных депутатов Киржачского района Владимирской области от 24.12.2008 №49/749 "Об организации деятельности муниципальных образовательных учреждений и порядке их финансирования"
</t>
  </si>
  <si>
    <t>0800120850</t>
  </si>
  <si>
    <t>Постановление администрации 
Киржачского района Владимирской
области от 29.12.2018 №1985 «Об утверждении муниципальной программы муниципального образования Киржачский район «Обеспечение безопасности населения и территорий Киржачского района»</t>
  </si>
  <si>
    <t>Р-2.3.1.01</t>
  </si>
  <si>
    <t>Р-1.3.1.02</t>
  </si>
  <si>
    <t xml:space="preserve">Расходы на обеспечение деятельности  (оказание услуг) муниципальных казённых дошкольных образовательных учреждений </t>
  </si>
  <si>
    <t>Решение Совета народных депутатов Киржачского района Владимирской области от 24.12.2008 №49/749 "Об организации деятельности муниципальных образовательных учреждений и порядке их финансирования"</t>
  </si>
  <si>
    <t>0910104590</t>
  </si>
  <si>
    <t>Р-2.3.1.03</t>
  </si>
  <si>
    <t>Расходы на обеспечение деятельности  (оказание услуг) муниципальных бюджетных дошкольных образовательных учреждений</t>
  </si>
  <si>
    <t xml:space="preserve">Решение Совета народных депутатов Киржачского района Владимирской области от 24.12.2008 №49/749 "Об организации деятельности муниципальных образовательных учреждений и порядке их финансирования"    </t>
  </si>
  <si>
    <t>0910105590</t>
  </si>
  <si>
    <t xml:space="preserve"> Постановление  Администрации Киржачского района от 31.12.2019 №1851 "Об утверждении Порядка определения объема и условий предоставления субсидий из бюджета муниципального образования Киржачский район бюджетным образовательным учреждениям и учреждениям дополнительного образования детей,подведомственных управлению образования Киржачского района на финансовое обеспечение выполнения муниципального задания на оказание муниципальных услуг (выполнение работ)</t>
  </si>
  <si>
    <t>Постановление администрации Киржачского района от 25.12.2019 №1791 "Об утверждении Порядка определения объема и условий предоставления субсидий на иные цели  из бюджета муниципального  образования Киржачский район  муниципальным бюджетным образовательным  учреждениям и учреждениям дополнительного образования детей, подведомственным управлению образования администрации района</t>
  </si>
  <si>
    <t>с 01.01.2020</t>
  </si>
  <si>
    <t>Р-2.3.1.04</t>
  </si>
  <si>
    <t xml:space="preserve">Капитальный ремонт учреждений образования </t>
  </si>
  <si>
    <t>0910123040</t>
  </si>
  <si>
    <t>Р-4.1.1.05</t>
  </si>
  <si>
    <t>Предоставление мер социальной поддержки педагогическим работникам и иным категориям граждан, работающим в муниципальных образовательных организациях, расположенных в сельских населенных пунктах, поселках городского типа (поселках, относящихся к городским населенным пунктам)</t>
  </si>
  <si>
    <t xml:space="preserve">Федеральный закон от 29.12.2012 N 273-ФЗ "Об образовании в Российской Федерации"(статья 47, ч.8)
</t>
  </si>
  <si>
    <t>Закон ВО от 05.10.2020 №73-ОЗ "О наделении органов местного самоуправления муниципальных образований ВО отдельными государственными полномочиями ВО по предоставлению мер социальной поддержки педагогическим работникам и ным категориям  граждан, работающим в муниципальных образовательных организациях, расположенных в сельских населенных пунктах, поселках городского типа (поселках, относящихся к городским населенным пунктам)</t>
  </si>
  <si>
    <t>0910170590</t>
  </si>
  <si>
    <t>Постановление главы района от 20.05.2011 №216 "О предоставлении мер социальной поддержки педагогическим работникам и иным специалистам образовательных учреждений системы образования Киржачского района" (Закон Владимирской области от 02.10.2007 года №120-ОЗ«О социальной поддержке и социальном обслуживании отдельных категорий граждан во Владимирской области")</t>
  </si>
  <si>
    <t>Р-1.1.1.06</t>
  </si>
  <si>
    <t xml:space="preserve">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образовательных организациях, обеспечение дополнительного образования детей в муниципальных общеобразовательных организациях </t>
  </si>
  <si>
    <t xml:space="preserve">Постановление администрации Киржачского района от 04.03.2020 №204 "О мерах по реализации постановления администрации Владимирской области от 21.01.2020 №24 «Об утверждении нормативов предусмотренных пунктом 3 статьи 8 Федерального закона от 29.12.2012 №273-Ф" </t>
  </si>
  <si>
    <t>0910171830</t>
  </si>
  <si>
    <t>Р-2.1.1.06</t>
  </si>
  <si>
    <t>Р-1.3.1.07</t>
  </si>
  <si>
    <t xml:space="preserve"> Формирование доступной среды в сфере образования (реконструкция, переоборудование и оснащение элементами доступности помещений и сооружений на них)</t>
  </si>
  <si>
    <t>1600220690</t>
  </si>
  <si>
    <t>Р-2.3.1.07</t>
  </si>
  <si>
    <t>Р-1.2.1.08</t>
  </si>
  <si>
    <t xml:space="preserve">Поддержка приоритетных направлений развития отрасли образования (подготовка муниципальных образовательных организаций к началу учебного года и оздоровительных лагерей к летнему периоду) </t>
  </si>
  <si>
    <t>Постановления администрации Киржачского района Владимирской области от 04.03.2019 №301 «Об утверждении Порядка расходования субсидии из областного бюджета на поддержку приоритетных направлений развития отрасли образования»</t>
  </si>
  <si>
    <t>0910171473</t>
  </si>
  <si>
    <t>Р-2.1.1.08</t>
  </si>
  <si>
    <t>Р-1.3.1.09</t>
  </si>
  <si>
    <t xml:space="preserve">Софинансирование поддержки приоритетных направлений развития отрасли образования (подготовка муниципальных образовательных организаций к началу учебного года и оздоровительных лагерей к летнему периоду) </t>
  </si>
  <si>
    <t>09101S1473</t>
  </si>
  <si>
    <t>Р-2.3.1.09</t>
  </si>
  <si>
    <t>Р-2.1.1.10</t>
  </si>
  <si>
    <t>Постановление администрации Киржачского района от 30.08.2023 №1162 "О премиальной выплате в 2023 году работникам муниципальных образовательных организаций по итогам работы за 2022/2023 учебный год"</t>
  </si>
  <si>
    <t>0910172590</t>
  </si>
  <si>
    <t>Р-4.3.1.11</t>
  </si>
  <si>
    <t>Расходы по проезду на общественном транспорте (кроме такси) до места работы и обратно педагогическим работникам образовательных учреждений, расположенных в сельской местности, проживающим в другой местности</t>
  </si>
  <si>
    <t xml:space="preserve">Федеральный закон от 29.12.2012 N 273-ФЗ  "Об образовании в Российской Федерации"  п. 7 ч. 5 ст. 47
</t>
  </si>
  <si>
    <t>0910110060</t>
  </si>
  <si>
    <t>Закон Владимирской области от 02.10.2007 N 120-ОЗ "О социальной поддержке и социальном обслуживании отдельных категорий граждан во Владимирской                                 ( ст. 41 п.1, ст.3, п.3)</t>
  </si>
  <si>
    <t>Постановление адм.Киржачского района от 03.04.2013 №454 "Об утв. Порядка опл. расх. по проезду на общественном транспорте (кроме такси) до места работы и обратно педагогических работников образовательных учреждений, расположенных в сельской местности, проживающим в другой местности"</t>
  </si>
  <si>
    <t>Р-1.3.1.12</t>
  </si>
  <si>
    <t>Расходы на обеспечение деятельности  муниципальных казённых школ-детских садов, школ начальных, неполных средних и средних.</t>
  </si>
  <si>
    <t>0910106590</t>
  </si>
  <si>
    <t>Р-2.3.1.13</t>
  </si>
  <si>
    <t xml:space="preserve">Расходы на обеспечение деятельности  муниципальных бюджетных школ-детских садов, школ начальных, неполных средних и средних </t>
  </si>
  <si>
    <t>0910107590</t>
  </si>
  <si>
    <t>Постановление  Администрации Киржачского района от 31.12.2019 №1851 "Об утверждении Порядка определения объема и условий предоставления субсидий из бюджета муниципального образования Киржачский район бюджетным образовательным учреждениям и учреждениям дополнительного образования детей,подведомственных управлению образования Киржачского района на финансовое обеспечение выполнения муниципального задания на оказание муниципальных услуг (выполнение работ)</t>
  </si>
  <si>
    <t xml:space="preserve"> 01.01.2020</t>
  </si>
  <si>
    <t>Р-1.3.1.14</t>
  </si>
  <si>
    <t>Р-2.3.1.14</t>
  </si>
  <si>
    <t>Р-2.3.1.15</t>
  </si>
  <si>
    <t xml:space="preserve">Строительство пристроя к зданию МБОУ СОШ №5, расположенному по адресу: Владимирская область, город Киржач, улица 40 лет Октября, дом 17 </t>
  </si>
  <si>
    <t>0910140270</t>
  </si>
  <si>
    <t>Постановлением администрации Владимирской области от 31.01.2019 №48 «О Государственной программе Владимирской области «Развитие образования»</t>
  </si>
  <si>
    <t>Прил.20</t>
  </si>
  <si>
    <t>464</t>
  </si>
  <si>
    <t>Р-1.3.1.16</t>
  </si>
  <si>
    <t>Расходы по проезду на общественном транспорте (кроме такси) до места работы и обратно педагогическим работникам образовательных учреждений, расположенных в сельской местности, проживающим в другой местности.</t>
  </si>
  <si>
    <t xml:space="preserve">
Федеральный закон от 29.12.2012 N 273-ФЗ  "Об образовании в Российской Федерации"  п. 7 ч. 5 ст. 47
</t>
  </si>
  <si>
    <t>Р-1.1.1.17</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</si>
  <si>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образованя детей в муниципальных общеобразовательных организацях</t>
  </si>
  <si>
    <t>Р-2.1.1.17</t>
  </si>
  <si>
    <t>Р-1.2.1.18</t>
  </si>
  <si>
    <t>Ежемесячное денежное вознаграждение за классное руководство педагогическим работникам муниципальных общеобразовательных организаций, реализующих образовательные программы начального общего образования, образовательные програмы основного общего образования, образовательные программы среднего общего образования</t>
  </si>
  <si>
    <t>Постановление администрации Киржачского района от 13.10.2020 №1041 "Об утверждении порядка расходования иного межбюджетного трансферта из областного бюджета бюджету Киржачского муниципального района на ежемесячное денежное вознаграждение за классное руководство педагогическим работникам муниципальных общеобразовательных учреждений</t>
  </si>
  <si>
    <t>0910153031</t>
  </si>
  <si>
    <t>Р-2.2.1.18</t>
  </si>
  <si>
    <t>Р-1.2.1.19</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</si>
  <si>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</si>
  <si>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Постановление администрации Киржачского района от 25.08.2023 №1156 "Об утверждении Порядка расходования иного межбюджетного трансферта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</si>
  <si>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091EВ51790</t>
  </si>
  <si>
    <t>ФБ</t>
  </si>
  <si>
    <t>Р-1.1.1.19</t>
  </si>
  <si>
    <t>ОБ</t>
  </si>
  <si>
    <t>Р-2.2.1.19</t>
  </si>
  <si>
    <t>Р-2.1.1.19</t>
  </si>
  <si>
    <t>Р-2.1.1.20</t>
  </si>
  <si>
    <t>Дополнительное финансовое обеспечение деятельности групп продленного дня в муниципальных общеобразовательных организациях для обучающихся 1 классов</t>
  </si>
  <si>
    <t>0910172610</t>
  </si>
  <si>
    <t>Р-1.1.1.21</t>
  </si>
  <si>
    <t>Федеральный закон от 06.10.2003 N 131-ФЗ "Об общих принципах организации местного самоуправления в Российской Федерации" (ст.15, подст.1, п.11)</t>
  </si>
  <si>
    <t>Р-2.1.1.21</t>
  </si>
  <si>
    <t>0710172590</t>
  </si>
  <si>
    <t>Р-1.3.1.22</t>
  </si>
  <si>
    <t>Обеспечение мероприятий по организации питания обучающихся, воспитанников  муниципальных общеобразовательных учреждений и образовательных учреждений  для дошкольного и младшего школьного возраста, расположенных на территории Киржачского района.</t>
  </si>
  <si>
    <t>0910120870</t>
  </si>
  <si>
    <t>Р-2.3.1.22</t>
  </si>
  <si>
    <t>Р-4.1.1.23</t>
  </si>
  <si>
    <t xml:space="preserve">Предоставление мер социальной поддержки педагогическим работникам и иным категориям граждан, работающим в муниципальных образовательных организациях, расположенных в сельских населенных пунктах, поселках городского типа (поселках, относящихся к городским) </t>
  </si>
  <si>
    <t>Р-2.2.1.24</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</si>
  <si>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</si>
  <si>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Постановление адм.Киржачского района от 14.03.2022 №417 "Об утверждении Порядка расходования  субсидий из областного бюджета на создание в общеобразовательных организациях, расположенных в сельской местности и малых городах, условий для занятия физической культурой и спортом в 2022 году". </t>
  </si>
  <si>
    <t>091Е250970</t>
  </si>
  <si>
    <t>Р-2.1.1.24</t>
  </si>
  <si>
    <t>Р-2.3.1.24</t>
  </si>
  <si>
    <t>Р-1.1.1.25</t>
  </si>
  <si>
    <t>Поддержка приоритетных направлений развития отрасли образования (приобретение транспортных средств для организации бесплатной перевозки обучающихся в муниципальных образовательных организациях, реализующих основные общеобразовательные программы)</t>
  </si>
  <si>
    <t>Постановления администрации Киржачского района Владимирской области от 04.03.2019 № 301 «Об утверждении Порядка расходования субсидии из областного бюджета на поддержку приоритетных направлений развития отрасли образования»</t>
  </si>
  <si>
    <t>0910171474</t>
  </si>
  <si>
    <t>Р-1.3.1.26</t>
  </si>
  <si>
    <t>Софинансирование поддержки приоритетных направлений развития отрасли образования (приобретение транспортных средств для организации бесплатной перевозки обучающихся в муниципальных образовательных организациях, реализующих основные общеобразовательные программы)</t>
  </si>
  <si>
    <t>09101S1474</t>
  </si>
  <si>
    <t>Р-1.2.1.27</t>
  </si>
  <si>
    <t>Оснащение (обновление материально-технической базы) оборудованием, средствами обучения и воспитания образовательных организаций, в том числе осуществляющих образовательную деятельность по адаптированным основным общеобразовательным программам</t>
  </si>
  <si>
    <t>Постановление администрации Киржачского района Владимирской области от 22.02.2022 №270 "Об утверждении Порядка расходования субсидий из областного бюджета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 в 2022 году"</t>
  </si>
  <si>
    <t>091Е151690</t>
  </si>
  <si>
    <t>Р-1.1.1.27</t>
  </si>
  <si>
    <t>Р-1.3.1.27</t>
  </si>
  <si>
    <t>091Е151720</t>
  </si>
  <si>
    <t>Р-2.2.1.27</t>
  </si>
  <si>
    <t>Постановление администрации Киржачского района от 12.05.2023 №586 "Об утверждении Порядка расходования средств на оснащение (обновление материально-техгической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в рамках реализации регионального проекта "Современная школа" национального проекта "Образование""</t>
  </si>
  <si>
    <t>Р-2.1.1.27</t>
  </si>
  <si>
    <t>Р-2.3.1.27</t>
  </si>
  <si>
    <t>Р-2.2.1.28</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</si>
  <si>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</si>
  <si>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Постановление администрации Киржачского района от 12.05.2023 №558 "Об утверждении Порядка расходования средств на обновление материально-технической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в рамках реализации регионального проекта "Успех каждого ребенка" национального проекта "Образование"</t>
  </si>
  <si>
    <t>091E250980</t>
  </si>
  <si>
    <t>Р-2.1.1.28</t>
  </si>
  <si>
    <t>Р-2.3.1.28</t>
  </si>
  <si>
    <t>Р-1.2.1.29</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</si>
  <si>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</si>
  <si>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Постановление администрации Киржачского района от 12.05.2023 №587 "Обутверждении Порядка расходования субсидий из областного бюджета на обеспечение образовательных организаций материально-технической базой для внедрения цифровой образовательной среды в 2022 году"</t>
  </si>
  <si>
    <t>091Е452100</t>
  </si>
  <si>
    <t>Р-1.1.1.29</t>
  </si>
  <si>
    <t>Р-1.3.1.29</t>
  </si>
  <si>
    <t>091Е452130</t>
  </si>
  <si>
    <t>Р-2.2.1.29</t>
  </si>
  <si>
    <t>Р-2.1.1.29</t>
  </si>
  <si>
    <t>Р-2.3.1.29</t>
  </si>
  <si>
    <t>Р-1.2.1.30</t>
  </si>
  <si>
    <t>Организация бесплатного горячего питания обучающихся, получающих начальное общее образование в муниципальных образовательных организациях</t>
  </si>
  <si>
    <t>Постановление администрации Киржачского района Владимирской области от 31.05.2023 № 689 "Об утверждении Порядка расходования  средств на организацию бесплатного горячего питания обучающихся, получающих начальное общее образование в муниципальных образовательных организациях"</t>
  </si>
  <si>
    <t>09101L3041</t>
  </si>
  <si>
    <t>Р-1.1.1.30</t>
  </si>
  <si>
    <t>Р-1.3.1.30</t>
  </si>
  <si>
    <t>Р-2.2.1.30</t>
  </si>
  <si>
    <t>Р-2.1.1.30</t>
  </si>
  <si>
    <t>Р-2.3.1.30</t>
  </si>
  <si>
    <t>Р-1.3.1.31</t>
  </si>
  <si>
    <t>Постановление администрации Киржачского района от 25.12.2019 №1791 "Об утверждении Порядка определения объема и условий предоставления субсидий на иные цели  из бюджета муниципального  образования Киржачский район  муниципальным бюджетным образовательным  учреждениям и учреждениям дополнительного образования детей, подведомственным управлению образования администрации района"</t>
  </si>
  <si>
    <t>Р-2.3.1.31</t>
  </si>
  <si>
    <t>Р-2.3.1.32</t>
  </si>
  <si>
    <t>Мероприятия по обеспечению антитеррористической защищенности учреждений образования и предупреждению правонарушений и антиобщественных действий несовершеннолетних</t>
  </si>
  <si>
    <t>0800171680</t>
  </si>
  <si>
    <t>Р-2.3.1.33</t>
  </si>
  <si>
    <t xml:space="preserve">Соглашение
 о предоставлении субсидии из областного бюджета бюджету муниципального образования Киржачский район 
на мероприятия по обеспечению антитеррористической защищенности учреждений образования и предупреждению правонарушений и антиобщественных действий несовершеннолетних
</t>
  </si>
  <si>
    <t>до 31.12.2025</t>
  </si>
  <si>
    <t>08001S1680</t>
  </si>
  <si>
    <t>Р-1.1.1.34</t>
  </si>
  <si>
    <t xml:space="preserve">Поддержка приоритетных направлений развития отрасли образования (подготовка муниципальных образовательных организаций к началу учебного года и оздоровительных лагерей к летнему периоду)  </t>
  </si>
  <si>
    <t>Р-1.3.1.34</t>
  </si>
  <si>
    <t xml:space="preserve">Софинансирование поддержки приоритетных направлений развития отрасли образования (подготовка муниципальных образовательных организаций к началу учебного года и оздоровительных лагерей к летнему периоду)  </t>
  </si>
  <si>
    <t>07101S1473</t>
  </si>
  <si>
    <t>Р-2.1.1.35</t>
  </si>
  <si>
    <t>Создание и оборудование кабинетов наркопрофилактики в образовательных организациях</t>
  </si>
  <si>
    <t xml:space="preserve">Соглашение
о предоставлении субсидии из областного бюджета бюджету муниципального образования Киржачский район на создание и оборудование кабинетов наркопрофилактики в образовательных организациях
</t>
  </si>
  <si>
    <t>1500471690</t>
  </si>
  <si>
    <t>Р-2.3.1.36</t>
  </si>
  <si>
    <t>15004S1690</t>
  </si>
  <si>
    <t>Р-1.3.1.37</t>
  </si>
  <si>
    <t>Формирование доступной среды в сфере образования (реконструкция, переоборудование и оснащение элементами доступности помещений и сооружений на них)</t>
  </si>
  <si>
    <t xml:space="preserve">
  Постановление администрации Киржачского района от 25.12.2019 №1791 "Об утверждении Порядка определения объема и условий предоставления субсидий на иные цели  из бюджета муниципального  образования Киржачский район  муниципальным бюджетным образовательным  учреждениям и учреждениям дополнительного образования детей, подведомственным управлению образования администрации района"</t>
  </si>
  <si>
    <t>пп.1.2. абз.10, п.2.5 пп.2.5.9</t>
  </si>
  <si>
    <t>Р-2.3.1.37</t>
  </si>
  <si>
    <t>Р-1.1.1.38</t>
  </si>
  <si>
    <t>Укрепление материально-технической базы муниципальных образовательных организаций</t>
  </si>
  <si>
    <t>Постановление администрации Киржачского района Владимирской области от 05.08.2022 №1442 "Об утверждении Порядка расходования иного межбюджетного трансферта, имеющего целевое назначение, из областного бюджета бюджету муниципального образования Киржачский район на укрепление материально-технической базы муниципальных образовательных организаций в 2022 году"</t>
  </si>
  <si>
    <t>0910171930</t>
  </si>
  <si>
    <t>Р-1.3.1.39</t>
  </si>
  <si>
    <t>09101S1930</t>
  </si>
  <si>
    <t>Р-1.3.1.40</t>
  </si>
  <si>
    <t>Постановление администрации Киржачского района Владимирской области от 08.07.2022 №1258 "О выделении финансовых средств из Резервного фонда администрации Киржачского района Владимирской области для проведения аварийно-спасательных работ на системе водоснабжения муниципального бюджетного общеобразовательного учреждения  начальная общеобразовательная школа г. Киржача по адресу: г.Киржач, ул.Заводская, д.14а"</t>
  </si>
  <si>
    <t>Р-2.3.1.40</t>
  </si>
  <si>
    <t>Р-2.3.1.41</t>
  </si>
  <si>
    <t>Расходы на обеспечение деятельности (оказание услуг) учреждений по внешкольной работе с детьми.</t>
  </si>
  <si>
    <t>091010Д590</t>
  </si>
  <si>
    <t>Федеральный закон от 13.07.2020 N 189-ФЗ "О государственном (муниципальном) социальном заказе на оказание государственных (муниципальных) услуг в социальной сфере" (ст. 7)</t>
  </si>
  <si>
    <t>Постановление администрации киржачского района ВО от 14.08.2023 №1073 "Об организации оказания муниципальных услуг в социальной сфере при формировании муниципального социального заказа по направлению деятельности «реализация дополнительных образовательных программ (за исключением дополнительных предпрофессиональных программ в области искусств)» на территории Киржачского района"</t>
  </si>
  <si>
    <t>с 25.08.2023</t>
  </si>
  <si>
    <t>614</t>
  </si>
  <si>
    <t>Р-5.3.1.42</t>
  </si>
  <si>
    <t>Субсидия Киржачской районной детской общественной организации "Росток"</t>
  </si>
  <si>
    <t xml:space="preserve">Постановление администрации Киржачского района Владимирской области от 08.10.2020 №1027 "Об утверждении Положения о персонифицированном дополнительном образовании детей в Киржачском районе"        </t>
  </si>
  <si>
    <t>0910160031</t>
  </si>
  <si>
    <t>Р-2.3.1.43</t>
  </si>
  <si>
    <t xml:space="preserve">
Федеральный закон от 06.03.2006 N 35-ФЗ "О противодействии терроризму" 
(п. 4 ст. 5.2)
</t>
  </si>
  <si>
    <t>пп.1.2. абз.4, п.2.5 пп.2.5.3</t>
  </si>
  <si>
    <t>Р-2.1.1.44</t>
  </si>
  <si>
    <t xml:space="preserve">Поддержка приоритетных направлений развития отрасли образования (финансовое обеспечение мероприятий, возникающих в связи с доведением оплаты труда педагогических работников муниципальных образовательных организаций дополнительного образования до уровня не менее 100% от уровня средней заработной платы учителей в регионе) </t>
  </si>
  <si>
    <t>0910171471</t>
  </si>
  <si>
    <t>Р-2.3.1.45</t>
  </si>
  <si>
    <t xml:space="preserve">Софинансирование поддержки приоритетных направлений развития отрасли образования (финансовое обеспечение мероприятий, возникающих в связи с доведением оплаты труда педагогических работников муниципальных образовательных организаций дополнительного
 образования до уровня не менее 100% от уровня средней заработной платы учителей в регионе) </t>
  </si>
  <si>
    <t>09101S1471</t>
  </si>
  <si>
    <t>Р-2.1.1.46</t>
  </si>
  <si>
    <t>Р-2.3.1.47</t>
  </si>
  <si>
    <t>Р-2.3.1.48</t>
  </si>
  <si>
    <t>Постановление администрации Киржачского района ВО от 11.03.2020 г. № 237 "Об утверждении порядка расходования средств бюджета муниципального образования Киржачский район, предусмотренных на реализацию муниципальных программ муниципального образования Киржачский район "Социальное и демографическое развитие Киржачского района","Противодействие злоупотреблению наркотиками и их незаконному обороту","Формирование доступной среды, жизнедеятельности инвалидов муниципального образования Киржачский район", "Укрепление единства российской нации и этнокультурное развитие народов, проживающих на  территории Киржачского района Владимирской области"</t>
  </si>
  <si>
    <t xml:space="preserve">  Постановление администрации Киржачского района от 25.12.2019 №1791 "Об утверждении Порядка определения объема и условий предоставления субсидий на иные цели  из бюджета муниципального  образования Киржачский район  муниципальным бюджетным образовательным  учреждениям и учреждениям дополнительного образования детей, подведомственным управлению образования администрации района"</t>
  </si>
  <si>
    <t>пп. 1.2. абз.10 и п.2 пп.2.5.9</t>
  </si>
  <si>
    <t>Р-2.1.1.49</t>
  </si>
  <si>
    <t>Р-1.3.1.50</t>
  </si>
  <si>
    <t xml:space="preserve">Организация временной занятости несовершеннолетних в период летних каникул </t>
  </si>
  <si>
    <t xml:space="preserve">
Федеральный закон от 24.06.1999 N 120-ФЗ "Об основах системы профилактики безнадзорности и правонарушений несовершеннолетних"(пп. 3 п. 1 ст. 14)
</t>
  </si>
  <si>
    <t>0700510070</t>
  </si>
  <si>
    <t>Р-2.3.1.50</t>
  </si>
  <si>
    <t xml:space="preserve"> пп. 1.2. абц.16, п.2.5 пп. 2.5.15</t>
  </si>
  <si>
    <t>0700520110</t>
  </si>
  <si>
    <t>Р-2.3.1.51</t>
  </si>
  <si>
    <t>Проведение мероприятий по повышению общественной активности молодежи, творческой активности</t>
  </si>
  <si>
    <t>0700520540</t>
  </si>
  <si>
    <t>0700520541</t>
  </si>
  <si>
    <t>Р-2.3.1.52</t>
  </si>
  <si>
    <t>Обеспечение участия обучающихся образовательных организаций в региональных и всероссийских мероприятиях</t>
  </si>
  <si>
    <t>0700520860</t>
  </si>
  <si>
    <t>Р-2.3.1.53</t>
  </si>
  <si>
    <t>Организация и проведение мероприятий, посвященных общественно-значимым событиям и памятным датам в сфере образования</t>
  </si>
  <si>
    <t xml:space="preserve">Постановление администрации Киржачского района ВО от 11.03.2020г. № 237 "Об утверждении порядка расходования средств бюджета муниципального образования Киржачский район, предусмотренных на реализацию муниципальных программ муниципального образования Киржачский район "Социальное и демографическое развитие Киржачского района","Противодействие злоупотреблению наркотиками и их незаконному обороту","Формирование доступной среды, жизнедеятельности инвалидов муниципального образования Киржачский район", "Укрепление единства российской нации и этнокультурное развитие народов, проживающих на  территории Киржачского района Владимирской области",   </t>
  </si>
  <si>
    <t>0700220480</t>
  </si>
  <si>
    <t>Р-2.3.1.54</t>
  </si>
  <si>
    <t>Органиазация и проведение месячника оборонно-массовой спортивной работы</t>
  </si>
  <si>
    <t>0700420520</t>
  </si>
  <si>
    <t>Р-2.3.1.55</t>
  </si>
  <si>
    <t>Организация и проведение муниципальной гуманитарной олимпиады школьников "Умники и умницы земли Владимирской"</t>
  </si>
  <si>
    <t>0700521070</t>
  </si>
  <si>
    <t>Р-1.3.1.56</t>
  </si>
  <si>
    <t>Проведение военно-спортивных мероприятий, патриотических акций, конкурсов военно-патриотической направленности (конкурс "Молодые лидеры Владимирского края", Епархиальные Рождественские чтения)</t>
  </si>
  <si>
    <t>Федеральный закон от 06.10.2003 N 131-ФЗ "Об общих принципах организации местного самоуправления в Российской Федерации"  (ст.15, часть 1, п.27)</t>
  </si>
  <si>
    <t>Р-1.3.1.57</t>
  </si>
  <si>
    <t>Обеспечение мероприятий по оздоровлению детей в каникулярное время</t>
  </si>
  <si>
    <t xml:space="preserve">Постановление администрации Киржачского района от 17.04.2023 №454 "Об организации оздоровления и  занятости детей и подростков  2023 году на территории Киржачского района".   </t>
  </si>
  <si>
    <t>2023 год</t>
  </si>
  <si>
    <t>0910120872</t>
  </si>
  <si>
    <t>Р-2.3.1.57</t>
  </si>
  <si>
    <t>Р-1.1.1.58</t>
  </si>
  <si>
    <t xml:space="preserve">Поддержка приоритетных направлений развития отрасли образования (организация отдыха детей в каникулярное время) </t>
  </si>
  <si>
    <t>0910171472</t>
  </si>
  <si>
    <t>Р-2.1.1.58</t>
  </si>
  <si>
    <t>Р-1.3.1.59</t>
  </si>
  <si>
    <t xml:space="preserve">Софинансирование поддержки приоритетных направлений развития отрасли образования (организация отдыха детей в каникулярное время) </t>
  </si>
  <si>
    <t xml:space="preserve">Постановление администрации Киржачского района от 17.04.2023 №454 "Об организации оздоровления и  занятости детей и подростков  2023 году на территории Киржачского района".    </t>
  </si>
  <si>
    <t>09101S1472</t>
  </si>
  <si>
    <t>Р-2.3.1.59</t>
  </si>
  <si>
    <t>Р-2.3.1.60</t>
  </si>
  <si>
    <t xml:space="preserve">Реализация социальных проектов. (Муниципальная программа муниципального образования Киржачский район «Формирование доступной среды  жизнедеятельности  для инвалидов муниципального образования Киржачский район»)
</t>
  </si>
  <si>
    <t>1600420280</t>
  </si>
  <si>
    <t>1600420281</t>
  </si>
  <si>
    <t>Р-1.3.1.61</t>
  </si>
  <si>
    <t>Р-2.3.1.62</t>
  </si>
  <si>
    <t xml:space="preserve">Ежегодное проведение смотр-конкурса ЮИД «Безопасное колесо»  на лучшую общеобразовательную школу года по организации профилактики детского дорожно-транспортного  травматизма </t>
  </si>
  <si>
    <t xml:space="preserve"> 
Постановление администрации Киржачского района  от 25.12.2019 № 1791 «Об утверждении Порядка определения объема и условий предоставления субсидий на иные цели из бюджета муниципального образования Киржачский район муниципальным бюджетным образовательным учреждениям и учреждениям дополнительного образования детей, подведомственным управлению образования администрации района»
</t>
  </si>
  <si>
    <t>0500120150</t>
  </si>
  <si>
    <t>Р-2.3.1.63</t>
  </si>
  <si>
    <t xml:space="preserve">Оборудование в образовательных учреждениях уголков безопасности дорожного движения </t>
  </si>
  <si>
    <t>0500120560</t>
  </si>
  <si>
    <t>Р-2.3.1.64</t>
  </si>
  <si>
    <t xml:space="preserve">Ежегодное проведение районного смотра-конкурса на лучшую общеобразовательную школу по организации профилактики детского дорожно-транспортного травматизма, проведение конкурсов, викторин по предупреждению нарушений правил дорожного движения во время организации летних школьных каникул в городских и загородных лагерях отдыха детей </t>
  </si>
  <si>
    <t>0500120570</t>
  </si>
  <si>
    <t>Р-1.1.1.65</t>
  </si>
  <si>
    <t>Обеспечение профилактики детского дорожно-транспортного травматизма в рамках реализации регионального проекта «Безопасность дорожного движения» (Владимирская область)</t>
  </si>
  <si>
    <t xml:space="preserve">Соглашение
о предоставлении субсидии из областного бюджета бюджету муниципального образования Киржачский район 
на обеспечение профилактики детского дорожно-транспортного травматизма в рамках реализации регионального проекта «Безопасность дорожного движения (Владимирская область)» 
</t>
  </si>
  <si>
    <t>050R37136S</t>
  </si>
  <si>
    <t>Р-1.3.1.65</t>
  </si>
  <si>
    <t>Постановление администрации Киржачского района ВО от 28.04.2021  № 572 " Об утверждении порядка расходования субсидии из областного бюджета на обеспечение профилактики детского дорожно-транспортного травматизма в рамках реализации регионального проекта "Безопасность дорожного движения".</t>
  </si>
  <si>
    <t>РБ</t>
  </si>
  <si>
    <t>Р-2.3.1.65</t>
  </si>
  <si>
    <t>Р-4.3.1.66</t>
  </si>
  <si>
    <t xml:space="preserve">Расходы на выплаты по оплате труда работников  органов местного самоуправления  </t>
  </si>
  <si>
    <t>Постановление администрации Киржачского района от 19.04.2016 №370 "Об утверждении Положения об управлении образования
администрации Киржачского района"</t>
  </si>
  <si>
    <t>0910100110</t>
  </si>
  <si>
    <t>Решение Совета народных депутатов Киржачского района от 26.12.2007 №34/546 "Об утверждении нормативных правовых актов об оплате труда муниципальных служащих и лиц, замещающих муниципальные должности в муниципальном образовании  Киржачский район Владимирской области</t>
  </si>
  <si>
    <t>Р-1.3.1.67</t>
  </si>
  <si>
    <t>Расходы на обеспечение деятельности (оказание услуг) муниципального казённого учреждения «Централизованная бухгалтерия, обслуживающая муниципальные образовательные учреждения Киржачского района Владимирской области»</t>
  </si>
  <si>
    <t>Постановление главы администрации Киржачского района Владимирской области от 17.11.2011 №1059 «О создании муниципального казенного учреждения «Централизованная бухгалтерия, обслуживающая муниципальные образовательные учреждения Киржачского района Владимирской области»</t>
  </si>
  <si>
    <t>091010Б590</t>
  </si>
  <si>
    <t>Постановление администрации Киржачского района от 29.12.2018 №1990 "Об утверждении Положения об оплате труда работников муниципального казенного учреждения «Централизованная бухгалтерия, обслуживающая муниципальные образовательные учреждения Киржачского района Владимирской области".</t>
  </si>
  <si>
    <t>Р-1.3.1.68</t>
  </si>
  <si>
    <t>Расходы на обеспечение деятельности (оказание услуг) муниципального казённого учреждения «Центр ресурсного обеспечения деятельности образовательных учреждений Киржачского района Владимирской области».</t>
  </si>
  <si>
    <t>Решение Совета народных депутатов Киржачского района Владимирской области
от 08.11.2011 г. № 8/81
О создании муниципального казенного учреждения "Центр ресурсного обеспечения деятельности образовательных учреждений Киржачского района Владимирской области"</t>
  </si>
  <si>
    <t>091010Ш590</t>
  </si>
  <si>
    <t>Постановление главы района от 15.08.2008 №903 "Об оплате труда работников муниципальных учреждений отрасли образования" (Федеральный закон от 06.10.2003 года №131-ФЗ, Закон РФ от 29.12.2012 №273-ФЗ)</t>
  </si>
  <si>
    <t>Р-4.2.1.69</t>
  </si>
  <si>
    <t>Поощрение муниципальных управленческих команд за достижение показателей деятельности органов исполнительной власти субъектов Российской Федерации</t>
  </si>
  <si>
    <t>Постановление администрации Киржачского района Владимирской области от 26.08.2022 № 1583 «О распределении средств прочей дотации, предоставленной из областного бюджета на поощрение муниципальных  управленческих команд за достижение показателей деятельности органов исполнительной власти субъектов Российской Федерации, и утверждении Порядка выплаты поощрения лицам, входящим в муниципальные управленческие команды»</t>
  </si>
  <si>
    <t>Р-2.3.1.70</t>
  </si>
  <si>
    <t>Обеспечение развития и дальнейшего совершенствования материально-технической базы движения «Школа безопасности», проведение соревнований</t>
  </si>
  <si>
    <t>1100120580</t>
  </si>
  <si>
    <t>Р-1.3.1.71</t>
  </si>
  <si>
    <t>Обеспечение образовательных учреждений первичными средствами пожаротушения, установка аварийного эвакуационного освещения</t>
  </si>
  <si>
    <t>не  установлен</t>
  </si>
  <si>
    <t>1100220140</t>
  </si>
  <si>
    <t>Р-2.3.1.72</t>
  </si>
  <si>
    <t>Р-4.3.1.73</t>
  </si>
  <si>
    <t>Расходы, связанные с содержанием имущества, находящиеся на балансе управления образования</t>
  </si>
  <si>
    <t>Закон ВО от 28.12.2005 №201-ОЗ "О наделении органов местного самоуправления отдельными государственными полномочиями ВО по исполнению мер государственного обеспечения и социальной поддержки детей-сирот и детей, оставшихся без попечения родителей"</t>
  </si>
  <si>
    <t>0910120430</t>
  </si>
  <si>
    <t>Р-4.1.1.74</t>
  </si>
  <si>
    <t xml:space="preserve">
Федеральный закон от 29.12.2012 N 273-ФЗ "Об образовании в Российской Федерации"(статья 47, ч.8)
</t>
  </si>
  <si>
    <t>Закон ВО от 05.10.2020 №73-ОЗ "О наделении органов местного самоуправления муниципальных образований ВО отдельными государственными полномочиями ВО по предоставлению мер социальной поддержки педагогическим работникам и иным категориям  граждан, работающим в муниципальных образовательных организациях, расположенных в сельских населенных пунктах, поселках городского типа (поселках, относящихся к городским населенным пунктам)</t>
  </si>
  <si>
    <t>Р-4.1.1.75</t>
  </si>
  <si>
    <t>Постановление администрации Киржачского района от 20.05.2011 №216 « О предоставлении мер социальной поддержки педагогическим работникам и иным специалистам образовательных учреждений системы образования Киржачского района»</t>
  </si>
  <si>
    <t>Р-4.1.2.76</t>
  </si>
  <si>
    <t xml:space="preserve">Социальная поддержка детей-инвалидов дошкольного возраста </t>
  </si>
  <si>
    <t xml:space="preserve">
Федеральный закон от 06.10.2003 N 131-ФЗ "Об общих принципах организации местного самоуправления в Российской Федерации"  (статья 19, ч.2)
</t>
  </si>
  <si>
    <t xml:space="preserve">           Закон ВО от 02.10.2007 N 120-ОЗ  "О социальной поддержке и социальном обслуживании отдельных категорий граждан во Владимирской области" (статья 28)</t>
  </si>
  <si>
    <t>0910170540</t>
  </si>
  <si>
    <t>Закон ВО от 05.12.2005 №184-ОЗ "О наделении органов местного самоуправления отдельными государственными полномочиями ВО по социальной поддержке детей-инвалидов дошкольного возраста"</t>
  </si>
  <si>
    <t xml:space="preserve">Постановление администрации района от 25.03.2014 №330   О мерах по реализации постановления Губернатора Владимирской области от 29.12.2007 № 976 "О мерах по реализации Закона Владимирской области "О Наделении органов местного самоуправления отдельными государственными полномочиями   Владимирской области по социальной поддержке детей-инвалидов дошкольного возраста". </t>
  </si>
  <si>
    <t>Р-4.3.1.77</t>
  </si>
  <si>
    <t>Предоставление компенсационных выплат родителям (законным представителям), связанных с оказанием мер социальной поддержки отдельным категориям граждан, за организацию подвоза детей в общественные организации муниципального образования Киржачского район, реализующие основные общеобразовательные программы</t>
  </si>
  <si>
    <t xml:space="preserve">
Федеральный закон от 29.12.2012 N 273-ФЗ "Об образовании в Российской Федерации" (статья 40, ч.2)
</t>
  </si>
  <si>
    <t>Постановление администрации Киржачского района Владимирской области от 02.02.2022 №160 "Об утверждении порядка финансирования и выплаты компенсации родителям (законным представителям) расходов по подвозу детей в общеобразовательные организации муниципального образования Киржачский район, реализующие основные общеобразовательные программы"</t>
  </si>
  <si>
    <t>0910110100</t>
  </si>
  <si>
    <t>Р-4.1.2.78</t>
  </si>
  <si>
    <t>Содержание ребенка в семье опекуна и приемной семье, а также вознаграждение, причитающееся приемному родителю.</t>
  </si>
  <si>
    <t xml:space="preserve">Постановление адм.р-на ВО от 23.03.2021 №348 "О мерах по реализации постановления администрации Владимирской области от 25.01.2021 № 25 «О порядке финансирования и расходования средств областного бюджета на государственное обеспечение и социальную поддержку детей-сирот и детей, оставшихся без попечения родителей, лиц из числа детей-сирот и детей, оставшихся без попечения родителей» </t>
  </si>
  <si>
    <t>0910170650</t>
  </si>
  <si>
    <t>Р-4.1.2.79</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</si>
  <si>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</si>
  <si>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Федеральный Закон №159-ФЗ от 21.12.1996 "О дополнительных гарантиях по социальной поддержке детей-сирот и детей, оставшихся без попечения родителей" (статья 8.1, пункт 10)</t>
  </si>
  <si>
    <t xml:space="preserve">   в целом</t>
  </si>
  <si>
    <t>0910171420</t>
  </si>
  <si>
    <t xml:space="preserve">Постановление адм. Киржачского р-на ВО от 23.03.2021 №348 "О мерах по реализации постановления администрации Владимирской области от 25.01.2021 № 25 «О порядке финансирования и расходования средств областного бюджета на государственное обеспечение и социальную поддержку детей-сирот и детей, оставшихся без попечения родителей, лиц из числа детей-сирот и детей, оставшихся без попечения родителей» </t>
  </si>
  <si>
    <t>412</t>
  </si>
  <si>
    <t>Р-4.1.1.80</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</si>
  <si>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</si>
  <si>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 xml:space="preserve">
Федеральный закон от 06.10.2003 N 131-ФЗ "Об общих принципах организации местного самоуправления в Российской Федерации" (ст.65, часть 5)</t>
  </si>
  <si>
    <t xml:space="preserve">Закон ВО от 08.02.2007 №3-ОЗ "О  наделении органов местного самоуправления отдельными государственными полномочиями ВО по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t>
  </si>
  <si>
    <t>0910170560</t>
  </si>
  <si>
    <t>Постановление адм. Киржачского района ВО от 06.12.2021 №1784 от 06.12.2021 "Об утверждении порядка расходования субвенции, выделенной из областного бюджета на компенсацию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</si>
  <si>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Р-4.1.2.81</t>
  </si>
  <si>
    <t>Обеспечение полномочий по организации и осуществлению деятельности по опеке и попечительству в отношении несовершеннолетних граждан</t>
  </si>
  <si>
    <t>Федеральный Закон №48-ФЗ от 24.04.2008 "Об опеке и попечительстве"(статья 6, ч.1, п.1.1.)</t>
  </si>
  <si>
    <t>Закон ВО от 05.08.2009 №77-ОЗ "О наделении органов местного самоуправления государственными полномочиями по организации и осуществлению деятельности по опеке и попечительству в отношении несовершеннолетних граждан Владимирской области"</t>
  </si>
  <si>
    <t>0910170070</t>
  </si>
  <si>
    <t>Постановление адм. Киржачского района от 19.03.2013 №346 "О порядке предоставления и расходования субвенции, выделенной из областного бюджета на выполнение государственных полномочий по организации и осуществлению деятельности по опеке и попечительству в отношении несовершеннолетних в Киржачском районе"</t>
  </si>
  <si>
    <t>Р-2.3.1.82</t>
  </si>
  <si>
    <t>Проведение МБУ ДО "Детский оздоровительно-образовательный спортивный центр" массовых спортивных мероприятий для всех групп населения согласно календарному плану физкультурно-оздоровительных мероприятий"</t>
  </si>
  <si>
    <t>Федеральный закон от 06.10.2003 N 131-ФЗ "Об общих принципах организации местного самоуправления в Российской Федерации" (ст.15, ч.1, п.26)</t>
  </si>
  <si>
    <t>Постановление администрации Киржачского района от 17.04.2023 №451 "О внесении изменений в постановление администрации Киржачского района Владимирской области от 17.01.2020 №38 "Об утверждении порядка расходования средств бюджета муниципального образования Киржачского района, предусмотренных на реализацию программы муниципального образования Киржачский район "Развитие физической культуры и спорта на территории Киржачского района"</t>
  </si>
  <si>
    <t>1800120013</t>
  </si>
  <si>
    <t>Финансовое управление администрации Киржачского района</t>
  </si>
  <si>
    <t>Правовое основание финансового обеспечения полномочия (Федеральный закон: номер, дата, статья, подстатья, пункт, подпункт</t>
  </si>
  <si>
    <t>Код подраздела классификации расходов бюджета</t>
  </si>
  <si>
    <t>Код целевой статьи классификации расходов бюджета</t>
  </si>
  <si>
    <t>Код вида расходов классификации расходов бюджета</t>
  </si>
  <si>
    <t>Объем средств на исполнение расходного обязательства ( руб.)</t>
  </si>
  <si>
    <t>отчетный 2022</t>
  </si>
  <si>
    <t>текущий год 2023 на 01.09.2023</t>
  </si>
  <si>
    <t>очередной год 2024</t>
  </si>
  <si>
    <t>плановый период</t>
  </si>
  <si>
    <t>первый год</t>
  </si>
  <si>
    <t>второй год</t>
  </si>
  <si>
    <t>2</t>
  </si>
  <si>
    <t>4</t>
  </si>
  <si>
    <t>5</t>
  </si>
  <si>
    <t>6</t>
  </si>
  <si>
    <t>7</t>
  </si>
  <si>
    <t>15</t>
  </si>
  <si>
    <t>16</t>
  </si>
  <si>
    <t>17</t>
  </si>
  <si>
    <t>18</t>
  </si>
  <si>
    <t>19</t>
  </si>
  <si>
    <t>Р-1.3.1.001</t>
  </si>
  <si>
    <t xml:space="preserve">Обеспечение функционирования, информационное обслуживание муниципальных информационных систем, техническое обслуживание компьютерной, печатающей и копировальной техники </t>
  </si>
  <si>
    <t>Федеральный закон от 06.10.2003 N 131-ФЗ "Об общих принципах организации местного самоуправления в Российской Федерации" (ст.15, подст.1, п.1)</t>
  </si>
  <si>
    <t xml:space="preserve">Постановление администрации Киржачского района  от 16.08.2022 г.№1527 "О внесении изменений в постановление администрации Киржачского района Владимирской области от 31.12.2019 №18354 "Об утверждении муниципальной программы муниципального образования Киржачский район "Информатизация Киржачского района"" </t>
  </si>
  <si>
    <t>200</t>
  </si>
  <si>
    <t>Решение Совета народных депутатов района от 26.12.2007г№34/546 "Об утверждении нормативных правовых актов об оплате труда муниципальных служащих и лиц, замещающих муниципальные должности в муниципальном образовании Киржачский район Владимирской области"</t>
  </si>
  <si>
    <t>01.01.2008г.</t>
  </si>
  <si>
    <t>100</t>
  </si>
  <si>
    <t xml:space="preserve">Расходы на обеспечение  функций органов местного самоуправления  </t>
  </si>
  <si>
    <t xml:space="preserve">Постановление администрации Киржачского района  от 29.03.2013г.№435 "Об утверждении Положения о финансовом управлении администрации Киржачского района" </t>
  </si>
  <si>
    <t>29.03.2013 г</t>
  </si>
  <si>
    <t>Р-4.2.1.004</t>
  </si>
  <si>
    <t xml:space="preserve">Постановление администрации Киржачского района Владимирской области  от 26.08.2022г.№1583 "О распределении средств прочей дотации, предоставленной из областного бюджета на поощрение муниципальных управленческих команд за достижение показателей деятельности органов исполнительной власти субъектов Российской Федерации, и утверждении Порядка выплаты поощрения лицам, входящим в муниципаольные управленческие команды" </t>
  </si>
  <si>
    <t>Расходы на обеспечение деятельности (оказание услуг) муниципального казенного учреждения "Финансовый центр Киржачского района Владимирской области"</t>
  </si>
  <si>
    <t>28.12.2016г.</t>
  </si>
  <si>
    <t>999000Ф590</t>
  </si>
  <si>
    <t>Постановление администрации Киржачского района  от 18.12.2013г.№1727 "О порядке финансирования расходов, связанных с исполнением решений судов и возмещением прочих судебных расходов"</t>
  </si>
  <si>
    <t>18.12.2013г</t>
  </si>
  <si>
    <t>Предоставление дотации на выравнивание бюджетной обеспеченности поселений района</t>
  </si>
  <si>
    <t>1470180010</t>
  </si>
  <si>
    <t>511</t>
  </si>
  <si>
    <t>Реализация социально значимых проектов</t>
  </si>
  <si>
    <t xml:space="preserve">Постановление администрации Киржачского района Владимирской области  от 13.10.2022г.№1965 "О направлении средств бюджета муниципального образования Киржачский район на поддержку мер по обеспечению сбалансированности бюджетов поселений" </t>
  </si>
  <si>
    <t>500</t>
  </si>
  <si>
    <t xml:space="preserve">Постановление администрации Киржачского района Владимирской области  от 26.08.2022г.№1583 "О распределении средств прочей дотации, предоставленной из областного бюджета на поощрение муниципальных управленческих команд за достижение показателей деятельности органов исполнительной власти субъектов Российской Федерации, и утверждении Порядка выплаты поощрения лицам, входящим в муниципаольные управленческие команды", Постановление администрации Киржачского района Владимирской области  от 18.07.2023г.№927 "О распределении средств прочей дотации, предоставленной из областного бюджета на поощрение муниципальных управленческих команд за достижение показателей деятельности органов исполнительной власти субъектов Российской Федерации, и утверждении Порядка выплаты поощрения лицам, входящим в муниципаольные управленческие команды" </t>
  </si>
  <si>
    <t>Р-4.3.1.010</t>
  </si>
  <si>
    <t>Предоставление прочих межбюджетных трансфертов на сбалансированность бюджетов поселений из бюджета муниципального образования Киржачский район</t>
  </si>
  <si>
    <t xml:space="preserve">Решение Совета народных депутатов от 30.05.2019 №58/401"О порядке и условиях предоставления межбюджетных трансфертов из бюджета муниципального образования Киржачский район бюджетам муниципальных образований поселений, расположенных на территории Киржачского района" </t>
  </si>
  <si>
    <t>9990080020</t>
  </si>
  <si>
    <t>Постановление администрации Киржачского района от 20.06.2019 №881 "Об утверждении Порядка предоставления иных межбюджетных трансфертов бюджетам муниципальных образований поселений из бюджета муниципального образования Киржачский район"</t>
  </si>
  <si>
    <t>ИТОГО</t>
  </si>
  <si>
    <t>Код под-раз-дела класси-фикации расходов бюджета</t>
  </si>
  <si>
    <t>Код вида расхо-дов класси-фикации расхо-дов бюдже-та</t>
  </si>
  <si>
    <r>
      <t xml:space="preserve">Постановление администрации Киржачского района  от 28.12.2016г.№1518 "Об утверждении Положения об оплате труда работников муниципального казенного учреждения "Финансовый центр Киржачского района Владимирской области",         </t>
    </r>
    <r>
      <rPr>
        <i/>
        <sz val="10"/>
        <rFont val="Times New Roman"/>
        <family val="1"/>
        <charset val="204"/>
      </rPr>
      <t xml:space="preserve">              </t>
    </r>
  </si>
  <si>
    <r>
      <rPr>
        <b/>
        <sz val="10"/>
        <rFont val="Times New Roman"/>
        <family val="1"/>
        <charset val="204"/>
      </rPr>
      <t>Решение</t>
    </r>
    <r>
      <rPr>
        <sz val="10"/>
        <rFont val="Times New Roman"/>
        <family val="1"/>
        <charset val="204"/>
      </rPr>
      <t xml:space="preserve"> Совета народных депутатов от 30.05.2019 №58/401"О порядке и условиях предоставления межбюджетных трансфертов из бюджета муниципального образования Киржачский район бюджетам муниципальных образований поселений, расположенных на территории Киржачского района"</t>
    </r>
  </si>
  <si>
    <t>УСЛОВНО УТВЕРЖДЕННЫЕ</t>
  </si>
  <si>
    <t>ВСЕГО</t>
  </si>
  <si>
    <t>Территориальная избирательная комиссия Киржачского района</t>
  </si>
  <si>
    <t>Р-5.3.1.001</t>
  </si>
  <si>
    <t>Расходы на подготовку и проведение выборов депутатов Совета народных депутатов муниципального образования Киржачский район в рамках непрограммных расходов  органов исполнительной власти (Иные бюджетные ассигнования)</t>
  </si>
  <si>
    <t>Закон Владимирской области от 13.02.2003 № 10-ОЗ "Избирательный кодекс Владимирской области"</t>
  </si>
  <si>
    <t>Ст. 54 п. 2</t>
  </si>
  <si>
    <t>9990000010</t>
  </si>
  <si>
    <t>880</t>
  </si>
  <si>
    <t>Федеральный Закон от 06.10.2003 № 131-ФЗ "Об общих принципах организации
местного самоуправления в Российской Федерации"
 (Ст.17 п. 5)</t>
  </si>
  <si>
    <t>Решение Киржачского районного Совета народных депутатов от 29.11.2002 № 12/178 "Об обращении в избирательную комиссию Владимирской области о возложении полномочий избирательной комиссии по выборам органов местного самоуправления Киржачского района на территориальную избирательную комиссию Киржчаского района"</t>
  </si>
  <si>
    <t>№ 131-ФЗ от 06.10.2003 ст.17,ч.1, п.1.</t>
  </si>
  <si>
    <t xml:space="preserve">№ 131-ФЗ от 06.10.2003  ст.19,ч.2.       </t>
  </si>
  <si>
    <t>Решение Совета народных депутатов Киржачского района Владимирской области от 26.12.2007 №34/546 "Об утверждении нормативных правовых актов об оплате труда муниципальных служащих и лиц, замещающих муниципальные должности в муниципальном образовании Киржачский район Владимирской области (с учетом изменений)</t>
  </si>
  <si>
    <t xml:space="preserve">№ 131-ФЗ от 06.10.2003  ст.19,ч.2.   </t>
  </si>
  <si>
    <t>№ 131-ФЗ от 06.10.2003 ст.17,ч.1, п.9.</t>
  </si>
  <si>
    <t>№ 131-ФЗ от 06.10.2003 ст.17,ч.1,п.8, п.п 8.1.</t>
  </si>
  <si>
    <t>Постановление администрации Киржачского района Владимирской области от 26.08.2022 № 1583 "О распределении средств прочей дотации , предоставленной из областного бюджета на поощрение муниципальных управленческих команд за достижение показателей деятельности органов исполнительной власти субьектов Российской Федерации, и утверждении   Порядка выплаты  выплаты поощрения лицам, входящим в муниципальные управленческие команды"</t>
  </si>
  <si>
    <t>№ 131-ФЗ от 06.10.2003 ст.15,ч.1, п.7.</t>
  </si>
  <si>
    <t>№ 131-ФЗ от 06.10.2003 ст.15,ч.1, п.25.</t>
  </si>
  <si>
    <t xml:space="preserve">Постановление администрации Киржачского района ВО от 11.03.2020г.        № 237 "Об утверждении порядка расходования средств бюджета муниципального образования Киржачский район, предусмотренных на реализацию муниципальных программ муниципального образования Киржачский район «Социальное и демографическое развитие Киржачского района», «Противодействие злоупотреблению наркотиками и их незаконному обороту»,  «Формирование доступной среды жизнедеятельности для инвалидов  муниципального образования Киржачский район», «Укрепление единства российской нации и этнокультурное развитие народов, проживающих на территории Киржачского  района Владимирской области» </t>
  </si>
  <si>
    <t>№ 131-ФЗ от 06.10.2003 ст.17,ч.1, п.3.</t>
  </si>
  <si>
    <t>131-ФЗ  06.10.2003  ст.15,   ч. 1, п.6.2</t>
  </si>
  <si>
    <t>№ 131-ФЗ от 06.10.2003                                       ст.15,ч.1,п.3</t>
  </si>
  <si>
    <t xml:space="preserve">Решение Киржачского районного Совета народных депутатов от 31.10.2012            № 22/190 " Об утверждении Положения о порядке управления и распоряжения муниципальной собственностью Киржачского района Владимирской области"     </t>
  </si>
  <si>
    <t xml:space="preserve">№ 131-ФЗ от 06.10.2003                                       ст.15,ч.1,п.3 </t>
  </si>
  <si>
    <t>№131-ФЗ от 06.10.2003  ст.17,ч.1, п.9</t>
  </si>
  <si>
    <t>Р-4.3.1.025</t>
  </si>
  <si>
    <t>№131-ФЗ от 06.10.2003, ст.15, ч.1,п.16.</t>
  </si>
  <si>
    <t xml:space="preserve">Постановление Правительства  Российской Федерации от 26.12.2019 №1846 "Об утверждении положения
об использовании бюджетных ассигнований резервного фонда
правительства Российской Федерации"
</t>
  </si>
  <si>
    <t>Постановления администрации Киржачского района ВО от 26.05.2022 № 884 "О распределении и порядке расходования средств иного межбюджетного трансферта из областного бюджета на возмещение расходов, понесенных бюджетом муниципального образования Киржачский район на размещение и питание граждан РФ, Украины, ДНР, ЛНР и лиц без гражданства, постоянно проживающих на территориях  Украины, ДНР, ЛНР, вынужденно покинувших территории Украины, ДНР, ЛНР в экстренно массовом порядке и находившихся в пунктах временного размещения и питания, за счет средств резервного фонда Правительства Российской Федерации в размере 144 7600,00 рублей", от 31.05.2023 № 688, от 30.06.2023 № 841, от 13.07.2023 № 913, от 30.08.2023 № 1163, от 11.10.2023 № 1371, от 06.12.2023 № 1792, от 20.12.2023 № 1901.</t>
  </si>
  <si>
    <t>№131-ФЗ от 06.10.2003  ст.17,ч.1, п.9.</t>
  </si>
  <si>
    <t>Постановления администрации Киржачского района Владимирской области от 28.02.2022 "О распределении и порядке расходования средств субсидии на финансовое обеспечение мероприятий по временному социально-бытовому обустройству людей, вынужденно покинувших территорию Украины и находящихся в пунктах временного размещения на территории Владимирской области, в  сумме 1 080 000 рублей", от 23.01.2023 № 56, от 12.04.2023 № 441, от 19.05.2023 № 627.</t>
  </si>
  <si>
    <t>№ 143-ФЗ от 15.11.1997 ст.4, п. 1.</t>
  </si>
  <si>
    <t>№131-ФЗ от 06.10.2003 ст.15,ч.1, п.21.            №69-ФЗ от 21.12.1994 ст.19, абзац 15,16.</t>
  </si>
  <si>
    <t>№131-ФЗ от 06.10.2003 ст.15,ч.1, п.21,</t>
  </si>
  <si>
    <t>№ 131-ФЗ от 06.10.2003, ст.15 ч.1.п.7,1.</t>
  </si>
  <si>
    <t>№ 131-ФЗ от 06.10.2003, ст.15 ч.1.п.7,1.            №69-ФЗ от 21.12.1994 ст.19, абзац 3</t>
  </si>
  <si>
    <t>№ 131-ФЗ от 06.10.2003, ст.15 ч.1.п.24.</t>
  </si>
  <si>
    <t>№131-ФЗ от 06.10.2003 ст.15,ч.1, п.1,</t>
  </si>
  <si>
    <t>№ 131-ФЗ от 06.10.2003, ст.15, ч.1,п. 6,1.</t>
  </si>
  <si>
    <t>№ 131-ФЗ от 06.10.2003, ст15, ч.1, п.8.</t>
  </si>
  <si>
    <t>№ 131-ФЗ от 06.10.2003 ст.15, ч.1, п.6.</t>
  </si>
  <si>
    <t>№131-ФЗ от 06.10.2003, ст.15, ч.1,п.6.</t>
  </si>
  <si>
    <t>№ 131-ФЗ от 06.10.2003 ст.15, ч.1, п.5.</t>
  </si>
  <si>
    <t>№ 131-ФЗ от 06.10.2003 ст.15, ч.1, п.25.</t>
  </si>
  <si>
    <t>№ 131-ФЗ от 06.10.2003 ст.15, ч.1, п.15,1.</t>
  </si>
  <si>
    <t>№ 131-ФЗ от 06.10.2003 ст.15, ч.1, п.15.</t>
  </si>
  <si>
    <t>№ 131-ФЗ от 06.10.2003  ст.15,ч.1,п.4.</t>
  </si>
  <si>
    <t>№ 131-ФЗ от 06.10.2003  ст.15,ч.1,п.14.</t>
  </si>
  <si>
    <t>№ 131-ФЗ от 06.10.2003  ст.15,ч.1,п14.</t>
  </si>
  <si>
    <t>№ 131-ФЗ от 06.10.2003 ст.15,ч.1, п.26.</t>
  </si>
  <si>
    <t>№ 131-ФЗ от 06.10.2003 ст.15,ч.1, п.27.</t>
  </si>
  <si>
    <t>№131-ФЗ от 06.10.2003 ст.17, ч.1, п.9.</t>
  </si>
  <si>
    <t>№131-ФЗ от 06.10.2003, ст.15, ч.1, п. 6.</t>
  </si>
  <si>
    <t>№131-ФЗ от 06.10.2003 ст.17,  ч.1, п.9.</t>
  </si>
  <si>
    <t>№ 60-ОЗ от 07.06.2007, ст.1-5</t>
  </si>
  <si>
    <t>№ 131-ФЗ от 06.10.2003, ст.14, ч.1,п. 6.</t>
  </si>
  <si>
    <t>№ 131-ФЗ от 06.10.2003, ст.15, ч.1,п. 6.</t>
  </si>
  <si>
    <t>№ 131-ФЗ от 06.10.2003, ст.17, ч.1, п. 9.</t>
  </si>
  <si>
    <t xml:space="preserve">ИТОГО </t>
  </si>
</sst>
</file>

<file path=xl/styles.xml><?xml version="1.0" encoding="utf-8"?>
<styleSheet xmlns="http://schemas.openxmlformats.org/spreadsheetml/2006/main">
  <numFmts count="3">
    <numFmt numFmtId="164" formatCode="#,##0.00&quot;р.&quot;"/>
    <numFmt numFmtId="165" formatCode="#,##0.0"/>
    <numFmt numFmtId="166" formatCode="0.0"/>
  </numFmts>
  <fonts count="14">
    <font>
      <sz val="10"/>
      <name val="Arial Cyr"/>
      <charset val="204"/>
    </font>
    <font>
      <sz val="8"/>
      <name val="Arial Cyr"/>
      <charset val="204"/>
    </font>
    <font>
      <b/>
      <sz val="12"/>
      <name val="Times New Roman"/>
      <family val="1"/>
      <charset val="204"/>
    </font>
    <font>
      <sz val="10"/>
      <name val="Times New Roman"/>
      <family val="1"/>
      <charset val="204"/>
    </font>
    <font>
      <sz val="8"/>
      <name val="Times New Roman"/>
      <family val="1"/>
      <charset val="204"/>
    </font>
    <font>
      <b/>
      <sz val="9"/>
      <name val="Times New Roman"/>
      <family val="1"/>
      <charset val="204"/>
    </font>
    <font>
      <b/>
      <sz val="10"/>
      <name val="Times New Roman"/>
      <family val="1"/>
      <charset val="204"/>
    </font>
    <font>
      <sz val="9"/>
      <name val="Times New Roman"/>
      <family val="1"/>
      <charset val="204"/>
    </font>
    <font>
      <b/>
      <u/>
      <sz val="10"/>
      <name val="Times New Roman"/>
      <family val="1"/>
      <charset val="204"/>
    </font>
    <font>
      <sz val="10"/>
      <name val="Arial Cyr"/>
      <charset val="204"/>
    </font>
    <font>
      <b/>
      <sz val="10"/>
      <color rgb="FF000000"/>
      <name val="Arial Cyr"/>
    </font>
    <font>
      <u/>
      <sz val="10"/>
      <name val="Times New Roman"/>
      <family val="1"/>
      <charset val="204"/>
    </font>
    <font>
      <i/>
      <sz val="10"/>
      <name val="Times New Roman"/>
      <family val="1"/>
      <charset val="204"/>
    </font>
    <font>
      <sz val="11"/>
      <color rgb="FF006100"/>
      <name val="Calibri"/>
      <family val="2"/>
      <charset val="204"/>
      <scheme val="minor"/>
    </font>
  </fonts>
  <fills count="7">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indexed="65"/>
        <bgColor indexed="64"/>
      </patternFill>
    </fill>
    <fill>
      <patternFill patternType="solid">
        <fgColor theme="9" tint="0.79998168889431442"/>
        <bgColor indexed="64"/>
      </patternFill>
    </fill>
    <fill>
      <patternFill patternType="solid">
        <fgColor rgb="FFC6EFCE"/>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indexed="64"/>
      </left>
      <right style="thin">
        <color indexed="64"/>
      </right>
      <top/>
      <bottom style="thin">
        <color rgb="FF000000"/>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style="thin">
        <color indexed="64"/>
      </right>
      <top style="thin">
        <color rgb="FF000000"/>
      </top>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right style="medium">
        <color indexed="64"/>
      </right>
      <top style="thin">
        <color indexed="64"/>
      </top>
      <bottom style="thin">
        <color indexed="9"/>
      </bottom>
      <diagonal/>
    </border>
    <border>
      <left style="thin">
        <color indexed="64"/>
      </left>
      <right style="medium">
        <color indexed="64"/>
      </right>
      <top style="thin">
        <color indexed="64"/>
      </top>
      <bottom style="thin">
        <color indexed="9"/>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0" fontId="9" fillId="0" borderId="0"/>
    <xf numFmtId="0" fontId="10" fillId="0" borderId="14">
      <alignment vertical="top" wrapText="1"/>
    </xf>
    <xf numFmtId="0" fontId="10" fillId="0" borderId="14">
      <alignment vertical="top" wrapText="1"/>
    </xf>
    <xf numFmtId="0" fontId="13" fillId="6" borderId="0" applyNumberFormat="0" applyBorder="0" applyAlignment="0" applyProtection="0"/>
  </cellStyleXfs>
  <cellXfs count="837">
    <xf numFmtId="0" fontId="0" fillId="0" borderId="0" xfId="0"/>
    <xf numFmtId="0" fontId="3" fillId="0" borderId="0" xfId="0" applyFont="1"/>
    <xf numFmtId="0" fontId="3" fillId="0" borderId="0" xfId="0" applyFont="1" applyFill="1"/>
    <xf numFmtId="0" fontId="3" fillId="2" borderId="0" xfId="0" applyFont="1" applyFill="1"/>
    <xf numFmtId="0" fontId="3" fillId="0" borderId="0" xfId="0" applyFont="1" applyBorder="1"/>
    <xf numFmtId="0" fontId="3" fillId="2" borderId="1" xfId="0" applyFont="1" applyFill="1" applyBorder="1" applyAlignment="1">
      <alignment vertical="top" wrapText="1"/>
    </xf>
    <xf numFmtId="49" fontId="3" fillId="2" borderId="1" xfId="0" applyNumberFormat="1" applyFont="1" applyFill="1" applyBorder="1" applyAlignment="1">
      <alignment horizontal="center" vertical="top"/>
    </xf>
    <xf numFmtId="0" fontId="7" fillId="0" borderId="1" xfId="0" applyFont="1" applyFill="1" applyBorder="1" applyAlignment="1">
      <alignment horizontal="center" vertical="center" wrapText="1"/>
    </xf>
    <xf numFmtId="0" fontId="3" fillId="0" borderId="1" xfId="0" applyFont="1" applyFill="1" applyBorder="1" applyAlignment="1">
      <alignment horizontal="center" vertical="top"/>
    </xf>
    <xf numFmtId="0" fontId="7" fillId="0" borderId="1" xfId="0" applyFont="1" applyFill="1" applyBorder="1" applyAlignment="1">
      <alignment vertical="top"/>
    </xf>
    <xf numFmtId="0" fontId="7" fillId="0" borderId="1" xfId="0" applyFont="1" applyFill="1" applyBorder="1" applyAlignment="1">
      <alignment horizontal="center" vertical="top"/>
    </xf>
    <xf numFmtId="49" fontId="3" fillId="0" borderId="1" xfId="0" applyNumberFormat="1" applyFont="1" applyFill="1" applyBorder="1" applyAlignment="1">
      <alignment horizontal="center" vertical="top"/>
    </xf>
    <xf numFmtId="0" fontId="3" fillId="0" borderId="4" xfId="0" applyFont="1" applyFill="1" applyBorder="1" applyAlignment="1">
      <alignment horizontal="center" vertical="top"/>
    </xf>
    <xf numFmtId="4" fontId="6" fillId="0" borderId="4" xfId="0" applyNumberFormat="1" applyFont="1" applyFill="1" applyBorder="1" applyAlignment="1">
      <alignment horizontal="center" vertical="top"/>
    </xf>
    <xf numFmtId="4" fontId="3" fillId="0" borderId="1" xfId="0" applyNumberFormat="1" applyFont="1" applyFill="1" applyBorder="1" applyAlignment="1">
      <alignment horizontal="center" vertical="top"/>
    </xf>
    <xf numFmtId="49" fontId="6" fillId="0" borderId="1" xfId="0" applyNumberFormat="1" applyFont="1" applyFill="1" applyBorder="1" applyAlignment="1">
      <alignment horizontal="center" vertical="top"/>
    </xf>
    <xf numFmtId="4" fontId="6" fillId="0" borderId="1" xfId="0" applyNumberFormat="1" applyFont="1" applyFill="1" applyBorder="1" applyAlignment="1">
      <alignment horizontal="center" vertical="top"/>
    </xf>
    <xf numFmtId="4" fontId="8" fillId="0" borderId="1" xfId="0" applyNumberFormat="1" applyFont="1" applyFill="1" applyBorder="1" applyAlignment="1">
      <alignment horizontal="center" vertical="top"/>
    </xf>
    <xf numFmtId="0" fontId="3" fillId="0" borderId="2" xfId="0" applyFont="1" applyFill="1" applyBorder="1" applyAlignment="1">
      <alignment horizontal="center" vertical="top"/>
    </xf>
    <xf numFmtId="49" fontId="3" fillId="0" borderId="1" xfId="0" applyNumberFormat="1" applyFont="1" applyFill="1" applyBorder="1" applyAlignment="1">
      <alignment horizontal="center"/>
    </xf>
    <xf numFmtId="4" fontId="3" fillId="0" borderId="1" xfId="0" applyNumberFormat="1" applyFont="1" applyFill="1" applyBorder="1" applyAlignment="1">
      <alignment horizontal="center"/>
    </xf>
    <xf numFmtId="0" fontId="3" fillId="0" borderId="4" xfId="0" applyFont="1" applyFill="1" applyBorder="1" applyAlignment="1">
      <alignment horizontal="center" vertical="top" wrapText="1" shrinkToFit="1"/>
    </xf>
    <xf numFmtId="0" fontId="3" fillId="0" borderId="2" xfId="0" applyFont="1" applyFill="1" applyBorder="1" applyAlignment="1">
      <alignment horizontal="center" vertical="top" wrapText="1" shrinkToFit="1"/>
    </xf>
    <xf numFmtId="0" fontId="3" fillId="0" borderId="3" xfId="0" applyFont="1" applyFill="1" applyBorder="1" applyAlignment="1">
      <alignment horizontal="center" vertical="top"/>
    </xf>
    <xf numFmtId="0" fontId="3" fillId="0" borderId="3" xfId="0" applyFont="1" applyFill="1" applyBorder="1" applyAlignment="1">
      <alignment horizontal="center" vertical="top" wrapText="1" shrinkToFit="1"/>
    </xf>
    <xf numFmtId="49" fontId="6" fillId="0" borderId="4" xfId="0" applyNumberFormat="1" applyFont="1" applyFill="1" applyBorder="1" applyAlignment="1">
      <alignment horizontal="center" vertical="top"/>
    </xf>
    <xf numFmtId="49" fontId="6" fillId="0" borderId="2" xfId="0" applyNumberFormat="1" applyFont="1" applyFill="1" applyBorder="1" applyAlignment="1">
      <alignment horizontal="center" vertical="top"/>
    </xf>
    <xf numFmtId="49" fontId="3" fillId="0" borderId="4" xfId="0" applyNumberFormat="1" applyFont="1" applyFill="1" applyBorder="1" applyAlignment="1">
      <alignment horizontal="center"/>
    </xf>
    <xf numFmtId="0" fontId="3" fillId="0" borderId="4" xfId="0" applyFont="1" applyFill="1" applyBorder="1" applyAlignment="1">
      <alignment vertical="top"/>
    </xf>
    <xf numFmtId="0" fontId="3" fillId="0" borderId="2" xfId="0" applyFont="1" applyFill="1" applyBorder="1" applyAlignment="1">
      <alignment vertical="top"/>
    </xf>
    <xf numFmtId="0" fontId="3" fillId="0" borderId="3" xfId="0" applyFont="1" applyFill="1" applyBorder="1" applyAlignment="1">
      <alignment horizontal="center" vertical="top" wrapText="1"/>
    </xf>
    <xf numFmtId="0" fontId="3" fillId="0" borderId="2" xfId="0" applyFont="1" applyFill="1" applyBorder="1" applyAlignment="1">
      <alignment horizontal="left" vertical="top" wrapText="1"/>
    </xf>
    <xf numFmtId="0" fontId="3" fillId="0" borderId="4" xfId="0" applyFont="1" applyFill="1" applyBorder="1" applyAlignment="1">
      <alignment horizontal="center" vertical="top" wrapText="1"/>
    </xf>
    <xf numFmtId="4" fontId="6" fillId="0" borderId="1" xfId="0" applyNumberFormat="1" applyFont="1" applyFill="1" applyBorder="1" applyAlignment="1">
      <alignment horizontal="center" vertical="top" shrinkToFit="1"/>
    </xf>
    <xf numFmtId="0" fontId="3" fillId="0" borderId="4" xfId="0" applyFont="1" applyFill="1" applyBorder="1" applyAlignment="1">
      <alignment horizontal="left" vertical="top" wrapText="1"/>
    </xf>
    <xf numFmtId="4" fontId="8" fillId="0" borderId="1" xfId="0" applyNumberFormat="1" applyFont="1" applyFill="1" applyBorder="1" applyAlignment="1">
      <alignment horizontal="center" vertical="top" shrinkToFit="1"/>
    </xf>
    <xf numFmtId="0" fontId="3" fillId="0" borderId="1" xfId="0" applyFont="1" applyFill="1" applyBorder="1" applyAlignment="1">
      <alignment horizontal="left" vertical="top" wrapText="1"/>
    </xf>
    <xf numFmtId="4" fontId="8" fillId="0" borderId="4" xfId="0" applyNumberFormat="1" applyFont="1" applyFill="1" applyBorder="1" applyAlignment="1">
      <alignment horizontal="center" vertical="top"/>
    </xf>
    <xf numFmtId="49" fontId="3" fillId="0" borderId="4" xfId="0" applyNumberFormat="1" applyFont="1" applyFill="1" applyBorder="1" applyAlignment="1">
      <alignment horizontal="center" vertical="top"/>
    </xf>
    <xf numFmtId="4" fontId="3" fillId="0" borderId="4" xfId="0" applyNumberFormat="1" applyFont="1" applyFill="1" applyBorder="1" applyAlignment="1">
      <alignment horizontal="center" vertical="top"/>
    </xf>
    <xf numFmtId="49" fontId="3" fillId="0" borderId="2" xfId="0" applyNumberFormat="1" applyFont="1" applyFill="1" applyBorder="1" applyAlignment="1">
      <alignment horizontal="center" vertical="top"/>
    </xf>
    <xf numFmtId="49" fontId="3" fillId="0" borderId="3" xfId="0" applyNumberFormat="1" applyFont="1" applyFill="1" applyBorder="1" applyAlignment="1">
      <alignment horizontal="center" vertical="top"/>
    </xf>
    <xf numFmtId="4" fontId="3" fillId="0" borderId="3" xfId="0" applyNumberFormat="1" applyFont="1" applyFill="1" applyBorder="1" applyAlignment="1">
      <alignment horizontal="center" vertical="top"/>
    </xf>
    <xf numFmtId="49" fontId="6" fillId="0" borderId="3" xfId="0" applyNumberFormat="1" applyFont="1" applyFill="1" applyBorder="1" applyAlignment="1">
      <alignment horizontal="center" vertical="top"/>
    </xf>
    <xf numFmtId="4" fontId="6" fillId="0" borderId="3" xfId="0" applyNumberFormat="1" applyFont="1" applyFill="1" applyBorder="1" applyAlignment="1">
      <alignment horizontal="center" vertical="top"/>
    </xf>
    <xf numFmtId="0" fontId="3" fillId="0" borderId="2" xfId="0" applyFont="1" applyFill="1" applyBorder="1" applyAlignment="1">
      <alignment horizontal="center" vertical="top" wrapText="1"/>
    </xf>
    <xf numFmtId="0" fontId="3" fillId="0" borderId="3" xfId="0" applyFont="1" applyFill="1" applyBorder="1" applyAlignment="1">
      <alignment horizontal="left" vertical="top" wrapText="1"/>
    </xf>
    <xf numFmtId="4" fontId="3" fillId="0" borderId="2" xfId="0" applyNumberFormat="1" applyFont="1" applyFill="1" applyBorder="1" applyAlignment="1">
      <alignment horizontal="center" vertical="top"/>
    </xf>
    <xf numFmtId="0" fontId="3" fillId="0" borderId="1" xfId="0" applyFont="1" applyFill="1" applyBorder="1" applyAlignment="1">
      <alignment vertical="top" wrapText="1"/>
    </xf>
    <xf numFmtId="4" fontId="8" fillId="0" borderId="3" xfId="0" applyNumberFormat="1" applyFont="1" applyFill="1" applyBorder="1" applyAlignment="1">
      <alignment horizontal="center" vertical="top"/>
    </xf>
    <xf numFmtId="4" fontId="6" fillId="0" borderId="2" xfId="0" applyNumberFormat="1" applyFont="1" applyFill="1" applyBorder="1" applyAlignment="1">
      <alignment horizontal="center" vertical="top"/>
    </xf>
    <xf numFmtId="4" fontId="8" fillId="0" borderId="2" xfId="0" applyNumberFormat="1" applyFont="1" applyFill="1" applyBorder="1" applyAlignment="1">
      <alignment horizontal="center" vertical="top"/>
    </xf>
    <xf numFmtId="49" fontId="6" fillId="0" borderId="4" xfId="0" applyNumberFormat="1"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0" xfId="0" applyFont="1" applyFill="1" applyBorder="1" applyAlignment="1">
      <alignment horizontal="justify" vertical="top" wrapText="1"/>
    </xf>
    <xf numFmtId="4" fontId="6" fillId="0" borderId="1" xfId="0" applyNumberFormat="1" applyFont="1" applyFill="1" applyBorder="1" applyAlignment="1">
      <alignment horizontal="center" vertical="top" wrapText="1"/>
    </xf>
    <xf numFmtId="0" fontId="3" fillId="0" borderId="0" xfId="0" applyFont="1" applyFill="1" applyBorder="1" applyAlignment="1">
      <alignment vertical="top"/>
    </xf>
    <xf numFmtId="0" fontId="3" fillId="0" borderId="0" xfId="0" applyFont="1" applyFill="1" applyAlignment="1">
      <alignment vertical="top"/>
    </xf>
    <xf numFmtId="4" fontId="6" fillId="0" borderId="4" xfId="0" applyNumberFormat="1" applyFont="1" applyFill="1" applyBorder="1" applyAlignment="1">
      <alignment horizontal="center" vertical="top" shrinkToFit="1"/>
    </xf>
    <xf numFmtId="4" fontId="8" fillId="0" borderId="4" xfId="0" applyNumberFormat="1" applyFont="1" applyFill="1" applyBorder="1" applyAlignment="1">
      <alignment horizontal="center" vertical="top" shrinkToFit="1"/>
    </xf>
    <xf numFmtId="0" fontId="3" fillId="0" borderId="1" xfId="0" applyFont="1" applyFill="1" applyBorder="1" applyAlignment="1">
      <alignment horizontal="center" vertical="top" wrapText="1"/>
    </xf>
    <xf numFmtId="49" fontId="6" fillId="0" borderId="2" xfId="0" applyNumberFormat="1" applyFont="1" applyFill="1" applyBorder="1" applyAlignment="1">
      <alignment horizontal="center" vertical="top" wrapText="1"/>
    </xf>
    <xf numFmtId="4" fontId="6" fillId="0" borderId="2" xfId="0" applyNumberFormat="1" applyFont="1" applyFill="1" applyBorder="1" applyAlignment="1">
      <alignment horizontal="center" vertical="top" shrinkToFit="1"/>
    </xf>
    <xf numFmtId="4" fontId="8" fillId="0" borderId="2" xfId="0" applyNumberFormat="1" applyFont="1" applyFill="1" applyBorder="1" applyAlignment="1">
      <alignment horizontal="center" vertical="top" shrinkToFit="1"/>
    </xf>
    <xf numFmtId="0" fontId="3" fillId="0" borderId="4" xfId="0" applyFont="1" applyFill="1" applyBorder="1" applyAlignment="1">
      <alignment horizontal="center" vertical="top" shrinkToFit="1"/>
    </xf>
    <xf numFmtId="0" fontId="3" fillId="0" borderId="1" xfId="0" applyFont="1" applyFill="1" applyBorder="1" applyAlignment="1">
      <alignment horizontal="center" vertical="top" shrinkToFit="1"/>
    </xf>
    <xf numFmtId="49" fontId="6" fillId="0" borderId="3" xfId="0" applyNumberFormat="1" applyFont="1" applyFill="1" applyBorder="1" applyAlignment="1">
      <alignment horizontal="center" vertical="top" wrapText="1"/>
    </xf>
    <xf numFmtId="0" fontId="3" fillId="0" borderId="3" xfId="0" applyFont="1" applyFill="1" applyBorder="1" applyAlignment="1">
      <alignment horizontal="center" vertical="top" shrinkToFit="1"/>
    </xf>
    <xf numFmtId="0" fontId="3" fillId="0" borderId="0" xfId="0" applyFont="1" applyFill="1" applyBorder="1"/>
    <xf numFmtId="0" fontId="3" fillId="0" borderId="1" xfId="0" applyNumberFormat="1" applyFont="1" applyFill="1" applyBorder="1" applyAlignment="1">
      <alignment horizontal="left" vertical="top" wrapText="1"/>
    </xf>
    <xf numFmtId="0" fontId="3" fillId="0" borderId="2" xfId="0" applyNumberFormat="1" applyFont="1" applyFill="1" applyBorder="1" applyAlignment="1">
      <alignment horizontal="left" vertical="top" wrapText="1"/>
    </xf>
    <xf numFmtId="0" fontId="3" fillId="0" borderId="4" xfId="0" applyNumberFormat="1" applyFont="1" applyFill="1" applyBorder="1" applyAlignment="1">
      <alignment horizontal="left" vertical="top" wrapText="1"/>
    </xf>
    <xf numFmtId="0" fontId="3" fillId="0" borderId="4" xfId="0" applyFont="1" applyFill="1" applyBorder="1" applyAlignment="1">
      <alignment vertical="top" wrapText="1"/>
    </xf>
    <xf numFmtId="0" fontId="3" fillId="0" borderId="3" xfId="0" applyFont="1" applyFill="1" applyBorder="1" applyAlignment="1">
      <alignment vertical="top" wrapText="1"/>
    </xf>
    <xf numFmtId="4" fontId="8" fillId="0" borderId="1" xfId="0" applyNumberFormat="1" applyFont="1" applyFill="1" applyBorder="1" applyAlignment="1">
      <alignment horizontal="center" vertical="top" wrapText="1"/>
    </xf>
    <xf numFmtId="2" fontId="3" fillId="0" borderId="4" xfId="0" applyNumberFormat="1" applyFont="1" applyFill="1" applyBorder="1" applyAlignment="1">
      <alignment horizontal="left" vertical="top" wrapText="1"/>
    </xf>
    <xf numFmtId="0" fontId="3" fillId="0" borderId="2" xfId="0" applyNumberFormat="1" applyFont="1" applyFill="1" applyBorder="1" applyAlignment="1">
      <alignment horizontal="center" vertical="top" wrapText="1" shrinkToFit="1"/>
    </xf>
    <xf numFmtId="2" fontId="3" fillId="0" borderId="2" xfId="0" applyNumberFormat="1" applyFont="1" applyFill="1" applyBorder="1" applyAlignment="1">
      <alignment horizontal="left" vertical="top" wrapText="1"/>
    </xf>
    <xf numFmtId="49" fontId="3" fillId="0" borderId="4" xfId="0" applyNumberFormat="1" applyFont="1" applyFill="1" applyBorder="1" applyAlignment="1">
      <alignment horizontal="left" vertical="top" wrapText="1"/>
    </xf>
    <xf numFmtId="4" fontId="3" fillId="0" borderId="1" xfId="0" applyNumberFormat="1" applyFont="1" applyFill="1" applyBorder="1" applyAlignment="1">
      <alignment horizontal="center" vertical="top" wrapText="1"/>
    </xf>
    <xf numFmtId="0" fontId="3" fillId="0" borderId="0" xfId="0" applyFont="1" applyFill="1" applyAlignment="1">
      <alignment horizontal="center" vertical="top"/>
    </xf>
    <xf numFmtId="0" fontId="7" fillId="0" borderId="0" xfId="0" applyFont="1" applyFill="1"/>
    <xf numFmtId="14" fontId="3" fillId="0" borderId="0" xfId="0" applyNumberFormat="1" applyFont="1" applyFill="1"/>
    <xf numFmtId="4" fontId="3" fillId="0" borderId="0" xfId="0" applyNumberFormat="1" applyFont="1" applyFill="1"/>
    <xf numFmtId="0" fontId="3" fillId="0" borderId="0" xfId="0" applyFont="1" applyFill="1" applyAlignment="1">
      <alignment horizontal="left"/>
    </xf>
    <xf numFmtId="2" fontId="3" fillId="0" borderId="0" xfId="0" applyNumberFormat="1" applyFont="1" applyFill="1"/>
    <xf numFmtId="0" fontId="3" fillId="0" borderId="0" xfId="0" applyFont="1" applyFill="1" applyAlignment="1">
      <alignment horizontal="center"/>
    </xf>
    <xf numFmtId="0" fontId="3" fillId="0" borderId="0" xfId="0" applyFont="1" applyFill="1" applyAlignment="1"/>
    <xf numFmtId="0" fontId="6" fillId="5" borderId="1" xfId="0" applyFont="1" applyFill="1" applyBorder="1" applyAlignment="1">
      <alignment horizontal="center"/>
    </xf>
    <xf numFmtId="0" fontId="3" fillId="5" borderId="1" xfId="0" applyFont="1" applyFill="1" applyBorder="1" applyAlignment="1">
      <alignment horizontal="center"/>
    </xf>
    <xf numFmtId="49" fontId="3" fillId="5" borderId="1" xfId="0" applyNumberFormat="1" applyFont="1" applyFill="1" applyBorder="1" applyAlignment="1">
      <alignment horizontal="center"/>
    </xf>
    <xf numFmtId="0" fontId="3" fillId="0" borderId="3" xfId="0" applyFont="1" applyFill="1" applyBorder="1" applyAlignment="1">
      <alignment horizontal="center" vertical="center" wrapText="1" shrinkToFi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shrinkToFit="1"/>
    </xf>
    <xf numFmtId="0" fontId="3" fillId="0" borderId="2" xfId="0" applyFont="1" applyFill="1" applyBorder="1" applyAlignment="1">
      <alignment horizontal="center" vertical="center" wrapText="1" shrinkToFit="1"/>
    </xf>
    <xf numFmtId="0" fontId="3" fillId="0" borderId="1" xfId="0" applyFont="1" applyFill="1" applyBorder="1" applyAlignment="1">
      <alignment vertical="center" wrapText="1"/>
    </xf>
    <xf numFmtId="0" fontId="3" fillId="0" borderId="3" xfId="0" applyFont="1" applyFill="1" applyBorder="1" applyAlignment="1">
      <alignment horizontal="left" vertical="center" wrapText="1" shrinkToFit="1"/>
    </xf>
    <xf numFmtId="14" fontId="3" fillId="0" borderId="3" xfId="0" applyNumberFormat="1" applyFont="1" applyFill="1" applyBorder="1" applyAlignment="1">
      <alignment horizontal="left" vertical="center" wrapText="1" shrinkToFit="1"/>
    </xf>
    <xf numFmtId="49" fontId="6" fillId="0" borderId="4" xfId="0" applyNumberFormat="1" applyFont="1" applyFill="1" applyBorder="1" applyAlignment="1">
      <alignment horizontal="center" vertical="top" shrinkToFit="1"/>
    </xf>
    <xf numFmtId="49" fontId="6" fillId="0" borderId="1" xfId="0" applyNumberFormat="1" applyFont="1" applyFill="1" applyBorder="1" applyAlignment="1">
      <alignment horizontal="center" vertical="top" shrinkToFit="1"/>
    </xf>
    <xf numFmtId="4" fontId="6" fillId="0" borderId="1" xfId="0" applyNumberFormat="1" applyFont="1" applyFill="1" applyBorder="1" applyAlignment="1">
      <alignment horizontal="right" vertical="top" shrinkToFit="1"/>
    </xf>
    <xf numFmtId="0" fontId="4" fillId="0" borderId="0" xfId="0" applyFont="1" applyFill="1"/>
    <xf numFmtId="0" fontId="3" fillId="0" borderId="1" xfId="0" applyFont="1" applyFill="1" applyBorder="1" applyAlignment="1">
      <alignment horizontal="center" vertical="top" wrapText="1" shrinkToFit="1"/>
    </xf>
    <xf numFmtId="0" fontId="3" fillId="0" borderId="1" xfId="0" applyFont="1" applyFill="1" applyBorder="1" applyAlignment="1">
      <alignment horizontal="center" vertical="center" wrapText="1" shrinkToFit="1"/>
    </xf>
    <xf numFmtId="0" fontId="3" fillId="0" borderId="1" xfId="0" applyFont="1" applyFill="1" applyBorder="1" applyAlignment="1">
      <alignment horizontal="center" vertical="center" wrapText="1"/>
    </xf>
    <xf numFmtId="0" fontId="3" fillId="5" borderId="1" xfId="0" applyFont="1" applyFill="1" applyBorder="1"/>
    <xf numFmtId="14" fontId="3" fillId="5" borderId="1" xfId="0" applyNumberFormat="1" applyFont="1" applyFill="1" applyBorder="1"/>
    <xf numFmtId="4" fontId="6" fillId="5" borderId="1" xfId="0" applyNumberFormat="1" applyFont="1" applyFill="1" applyBorder="1"/>
    <xf numFmtId="0" fontId="3" fillId="0" borderId="0" xfId="1" applyFont="1" applyFill="1"/>
    <xf numFmtId="0" fontId="3" fillId="0" borderId="1" xfId="0" applyFont="1" applyFill="1" applyBorder="1" applyAlignment="1">
      <alignment vertical="top"/>
    </xf>
    <xf numFmtId="0" fontId="3" fillId="0" borderId="24" xfId="0" applyFont="1" applyFill="1" applyBorder="1" applyAlignment="1">
      <alignment horizontal="center" vertical="top"/>
    </xf>
    <xf numFmtId="0" fontId="3" fillId="0" borderId="2" xfId="0" applyFont="1" applyFill="1" applyBorder="1" applyAlignment="1">
      <alignment vertical="top" wrapText="1"/>
    </xf>
    <xf numFmtId="0" fontId="3" fillId="0" borderId="28" xfId="0" applyFont="1" applyFill="1" applyBorder="1" applyAlignment="1">
      <alignment horizontal="center" vertical="top"/>
    </xf>
    <xf numFmtId="0" fontId="3" fillId="0" borderId="23" xfId="0" applyFont="1" applyFill="1" applyBorder="1" applyAlignment="1">
      <alignment horizontal="center" vertical="top"/>
    </xf>
    <xf numFmtId="0" fontId="3" fillId="0" borderId="4" xfId="0" applyFont="1" applyFill="1" applyBorder="1" applyAlignment="1">
      <alignment horizontal="left" vertical="top" wrapText="1" shrinkToFit="1"/>
    </xf>
    <xf numFmtId="0" fontId="3" fillId="0" borderId="25" xfId="0" applyFont="1" applyFill="1" applyBorder="1" applyAlignment="1">
      <alignment horizontal="center" vertical="top"/>
    </xf>
    <xf numFmtId="14" fontId="3" fillId="0" borderId="2" xfId="0" applyNumberFormat="1" applyFont="1" applyFill="1" applyBorder="1" applyAlignment="1">
      <alignment horizontal="center" vertical="top" wrapText="1" shrinkToFit="1"/>
    </xf>
    <xf numFmtId="0" fontId="3" fillId="0" borderId="2" xfId="0" applyFont="1" applyFill="1" applyBorder="1" applyAlignment="1">
      <alignment horizontal="left" vertical="top" wrapText="1" shrinkToFit="1"/>
    </xf>
    <xf numFmtId="0" fontId="3" fillId="0" borderId="28" xfId="0" applyFont="1" applyFill="1" applyBorder="1" applyAlignment="1">
      <alignment horizontal="center"/>
    </xf>
    <xf numFmtId="0" fontId="3" fillId="0" borderId="26" xfId="0" applyFont="1" applyFill="1" applyBorder="1" applyAlignment="1">
      <alignment horizontal="center" vertical="top"/>
    </xf>
    <xf numFmtId="14" fontId="3" fillId="0" borderId="3" xfId="0" applyNumberFormat="1" applyFont="1" applyFill="1" applyBorder="1" applyAlignment="1">
      <alignment horizontal="center" vertical="top" wrapText="1" shrinkToFit="1"/>
    </xf>
    <xf numFmtId="14" fontId="3" fillId="0" borderId="4" xfId="0" applyNumberFormat="1" applyFont="1" applyFill="1" applyBorder="1" applyAlignment="1">
      <alignment horizontal="center" vertical="top" wrapText="1" shrinkToFit="1"/>
    </xf>
    <xf numFmtId="0" fontId="3" fillId="0" borderId="5" xfId="0" applyFont="1" applyFill="1" applyBorder="1"/>
    <xf numFmtId="49" fontId="3" fillId="0" borderId="24" xfId="0" applyNumberFormat="1" applyFont="1" applyFill="1" applyBorder="1" applyAlignment="1">
      <alignment horizontal="center" vertical="top"/>
    </xf>
    <xf numFmtId="0" fontId="3" fillId="0" borderId="29" xfId="0" applyFont="1" applyFill="1" applyBorder="1" applyAlignment="1">
      <alignment horizontal="center" vertical="top"/>
    </xf>
    <xf numFmtId="0" fontId="3" fillId="0" borderId="23" xfId="0" applyFont="1" applyFill="1" applyBorder="1" applyAlignment="1">
      <alignment vertical="top"/>
    </xf>
    <xf numFmtId="0" fontId="3" fillId="0" borderId="25" xfId="0" applyFont="1" applyFill="1" applyBorder="1" applyAlignment="1">
      <alignment vertical="top"/>
    </xf>
    <xf numFmtId="0" fontId="3" fillId="0" borderId="8" xfId="0" applyFont="1" applyFill="1" applyBorder="1" applyAlignment="1">
      <alignment vertical="top" wrapText="1"/>
    </xf>
    <xf numFmtId="0" fontId="3" fillId="0" borderId="3" xfId="0" applyNumberFormat="1" applyFont="1" applyFill="1" applyBorder="1" applyAlignment="1">
      <alignment horizontal="left" vertical="top" wrapText="1"/>
    </xf>
    <xf numFmtId="0" fontId="3" fillId="0" borderId="30" xfId="0" applyFont="1" applyFill="1" applyBorder="1" applyAlignment="1">
      <alignment horizontal="center" vertical="top"/>
    </xf>
    <xf numFmtId="0" fontId="3" fillId="0" borderId="1" xfId="0" applyFont="1" applyFill="1" applyBorder="1" applyAlignment="1">
      <alignment vertical="top" wrapText="1" shrinkToFit="1"/>
    </xf>
    <xf numFmtId="14" fontId="3" fillId="0" borderId="1" xfId="0" applyNumberFormat="1" applyFont="1" applyFill="1" applyBorder="1" applyAlignment="1">
      <alignment horizontal="center" vertical="top" wrapText="1" shrinkToFit="1"/>
    </xf>
    <xf numFmtId="0" fontId="3" fillId="0" borderId="1" xfId="0" applyFont="1" applyFill="1" applyBorder="1" applyAlignment="1">
      <alignment horizontal="left" vertical="top" wrapText="1" shrinkToFit="1"/>
    </xf>
    <xf numFmtId="14" fontId="3" fillId="0" borderId="8" xfId="0" applyNumberFormat="1" applyFont="1" applyFill="1" applyBorder="1" applyAlignment="1">
      <alignment horizontal="center" vertical="top" wrapText="1" shrinkToFit="1"/>
    </xf>
    <xf numFmtId="0" fontId="3" fillId="0" borderId="23" xfId="0" applyFont="1" applyFill="1" applyBorder="1" applyAlignment="1">
      <alignment horizontal="center" vertical="top" wrapText="1"/>
    </xf>
    <xf numFmtId="0" fontId="3" fillId="0" borderId="24" xfId="0" applyNumberFormat="1" applyFont="1" applyFill="1" applyBorder="1" applyAlignment="1">
      <alignment horizontal="center" vertical="top" shrinkToFit="1"/>
    </xf>
    <xf numFmtId="0" fontId="3" fillId="0" borderId="2" xfId="0" applyNumberFormat="1" applyFont="1" applyFill="1" applyBorder="1" applyAlignment="1" applyProtection="1">
      <alignment vertical="top" wrapText="1" shrinkToFit="1"/>
      <protection locked="0"/>
    </xf>
    <xf numFmtId="0" fontId="3" fillId="0" borderId="1" xfId="0" applyNumberFormat="1" applyFont="1" applyFill="1" applyBorder="1" applyAlignment="1" applyProtection="1">
      <alignment horizontal="left" vertical="top" wrapText="1" shrinkToFit="1"/>
      <protection locked="0"/>
    </xf>
    <xf numFmtId="0" fontId="3" fillId="0" borderId="1" xfId="0" applyNumberFormat="1" applyFont="1" applyFill="1" applyBorder="1" applyAlignment="1" applyProtection="1">
      <alignment horizontal="center" vertical="top" wrapText="1" shrinkToFit="1"/>
      <protection locked="0"/>
    </xf>
    <xf numFmtId="14" fontId="3" fillId="0" borderId="1" xfId="0" applyNumberFormat="1" applyFont="1" applyFill="1" applyBorder="1" applyAlignment="1" applyProtection="1">
      <alignment horizontal="center" vertical="top" wrapText="1" shrinkToFit="1"/>
      <protection locked="0"/>
    </xf>
    <xf numFmtId="0" fontId="3" fillId="0" borderId="2" xfId="0" applyNumberFormat="1" applyFont="1" applyFill="1" applyBorder="1" applyAlignment="1" applyProtection="1">
      <alignment horizontal="center" vertical="top" wrapText="1" shrinkToFit="1"/>
      <protection locked="0"/>
    </xf>
    <xf numFmtId="14" fontId="3" fillId="0" borderId="2" xfId="0" applyNumberFormat="1" applyFont="1" applyFill="1" applyBorder="1" applyAlignment="1" applyProtection="1">
      <alignment horizontal="center" vertical="top" wrapText="1" shrinkToFit="1"/>
      <protection locked="0"/>
    </xf>
    <xf numFmtId="49" fontId="3" fillId="0" borderId="2" xfId="0" applyNumberFormat="1" applyFont="1" applyFill="1" applyBorder="1" applyAlignment="1">
      <alignment horizontal="center" vertical="top" wrapText="1" shrinkToFit="1"/>
    </xf>
    <xf numFmtId="0" fontId="3" fillId="0" borderId="3" xfId="0" applyFont="1" applyFill="1" applyBorder="1" applyAlignment="1">
      <alignment horizontal="left" vertical="top" wrapText="1" shrinkToFit="1"/>
    </xf>
    <xf numFmtId="49" fontId="3" fillId="0" borderId="3" xfId="0" applyNumberFormat="1" applyFont="1" applyFill="1" applyBorder="1" applyAlignment="1">
      <alignment horizontal="center" vertical="top" wrapText="1" shrinkToFit="1"/>
    </xf>
    <xf numFmtId="0" fontId="3" fillId="0" borderId="8" xfId="0" applyFont="1" applyFill="1" applyBorder="1" applyAlignment="1">
      <alignment horizontal="center" vertical="top" wrapText="1"/>
    </xf>
    <xf numFmtId="0" fontId="3" fillId="0" borderId="4" xfId="0" applyNumberFormat="1" applyFont="1" applyFill="1" applyBorder="1" applyAlignment="1" applyProtection="1">
      <alignment horizontal="left" vertical="top" wrapText="1" shrinkToFit="1"/>
      <protection locked="0"/>
    </xf>
    <xf numFmtId="0" fontId="3" fillId="0" borderId="4" xfId="0" applyNumberFormat="1" applyFont="1" applyFill="1" applyBorder="1" applyAlignment="1" applyProtection="1">
      <alignment horizontal="center" vertical="top" wrapText="1" shrinkToFit="1"/>
      <protection locked="0"/>
    </xf>
    <xf numFmtId="14" fontId="3" fillId="0" borderId="4" xfId="0" applyNumberFormat="1" applyFont="1" applyFill="1" applyBorder="1" applyAlignment="1" applyProtection="1">
      <alignment horizontal="center" vertical="top" wrapText="1" shrinkToFit="1"/>
      <protection locked="0"/>
    </xf>
    <xf numFmtId="0" fontId="3" fillId="0" borderId="3" xfId="0" applyNumberFormat="1" applyFont="1" applyFill="1" applyBorder="1" applyAlignment="1" applyProtection="1">
      <alignment horizontal="left" vertical="top" wrapText="1" shrinkToFit="1"/>
      <protection locked="0"/>
    </xf>
    <xf numFmtId="0" fontId="3" fillId="0" borderId="3" xfId="0" applyNumberFormat="1" applyFont="1" applyFill="1" applyBorder="1" applyAlignment="1" applyProtection="1">
      <alignment horizontal="center" vertical="top" wrapText="1" shrinkToFit="1"/>
      <protection locked="0"/>
    </xf>
    <xf numFmtId="14" fontId="3" fillId="0" borderId="3" xfId="0" applyNumberFormat="1" applyFont="1" applyFill="1" applyBorder="1" applyAlignment="1" applyProtection="1">
      <alignment horizontal="center" vertical="top" wrapText="1" shrinkToFit="1"/>
      <protection locked="0"/>
    </xf>
    <xf numFmtId="0" fontId="3" fillId="0" borderId="2" xfId="0" applyNumberFormat="1" applyFont="1" applyFill="1" applyBorder="1" applyAlignment="1" applyProtection="1">
      <alignment horizontal="left" vertical="top" wrapText="1" shrinkToFit="1"/>
      <protection locked="0"/>
    </xf>
    <xf numFmtId="0" fontId="3" fillId="0" borderId="8" xfId="0" applyNumberFormat="1" applyFont="1" applyFill="1" applyBorder="1" applyAlignment="1" applyProtection="1">
      <alignment horizontal="center" vertical="top" wrapText="1" shrinkToFit="1"/>
      <protection locked="0"/>
    </xf>
    <xf numFmtId="0" fontId="3" fillId="0" borderId="7" xfId="0" applyFont="1" applyFill="1" applyBorder="1" applyAlignment="1">
      <alignment horizontal="center" vertical="top" wrapText="1" shrinkToFit="1"/>
    </xf>
    <xf numFmtId="0" fontId="3" fillId="0" borderId="25" xfId="0" applyFont="1" applyFill="1" applyBorder="1" applyAlignment="1">
      <alignment horizontal="center" vertical="top" wrapText="1"/>
    </xf>
    <xf numFmtId="0" fontId="3" fillId="0" borderId="8" xfId="0" applyFont="1" applyFill="1" applyBorder="1" applyAlignment="1">
      <alignment horizontal="center" vertical="top" wrapText="1" shrinkToFit="1"/>
    </xf>
    <xf numFmtId="0" fontId="3" fillId="0" borderId="2" xfId="0" applyFont="1" applyFill="1" applyBorder="1" applyAlignment="1">
      <alignment horizontal="center"/>
    </xf>
    <xf numFmtId="0" fontId="3" fillId="0" borderId="0" xfId="0" applyFont="1" applyFill="1" applyBorder="1" applyAlignment="1">
      <alignment horizontal="center"/>
    </xf>
    <xf numFmtId="0" fontId="3" fillId="0" borderId="26" xfId="0" applyFont="1" applyFill="1" applyBorder="1" applyAlignment="1">
      <alignment horizontal="center" vertical="top" wrapText="1"/>
    </xf>
    <xf numFmtId="0" fontId="3" fillId="0" borderId="3" xfId="0" applyNumberFormat="1" applyFont="1" applyFill="1" applyBorder="1" applyAlignment="1">
      <alignment vertical="top" wrapText="1" shrinkToFit="1"/>
    </xf>
    <xf numFmtId="0" fontId="3" fillId="0" borderId="7" xfId="0" applyFont="1" applyFill="1" applyBorder="1" applyAlignment="1">
      <alignment horizontal="left" vertical="top" wrapText="1" shrinkToFit="1"/>
    </xf>
    <xf numFmtId="0" fontId="3" fillId="0" borderId="2" xfId="0" applyNumberFormat="1" applyFont="1" applyFill="1" applyBorder="1" applyAlignment="1">
      <alignment horizontal="left" vertical="top" wrapText="1" shrinkToFit="1"/>
    </xf>
    <xf numFmtId="0" fontId="3" fillId="0" borderId="4" xfId="0" applyNumberFormat="1" applyFont="1" applyFill="1" applyBorder="1" applyAlignment="1">
      <alignment vertical="top" wrapText="1" shrinkToFit="1"/>
    </xf>
    <xf numFmtId="0" fontId="3" fillId="0" borderId="3" xfId="0" applyNumberFormat="1" applyFont="1" applyFill="1" applyBorder="1" applyAlignment="1">
      <alignment horizontal="left" vertical="top" wrapText="1" shrinkToFit="1"/>
    </xf>
    <xf numFmtId="14" fontId="3" fillId="0" borderId="2" xfId="0" applyNumberFormat="1" applyFont="1" applyFill="1" applyBorder="1" applyAlignment="1">
      <alignment horizontal="center" vertical="top"/>
    </xf>
    <xf numFmtId="14" fontId="3" fillId="0" borderId="4" xfId="0" applyNumberFormat="1" applyFont="1" applyFill="1" applyBorder="1" applyAlignment="1">
      <alignment horizontal="center" vertical="top" wrapText="1"/>
    </xf>
    <xf numFmtId="14" fontId="3" fillId="0" borderId="3" xfId="0" applyNumberFormat="1" applyFont="1" applyFill="1" applyBorder="1" applyAlignment="1">
      <alignment horizontal="center" vertical="top" wrapText="1"/>
    </xf>
    <xf numFmtId="0" fontId="3" fillId="0" borderId="28" xfId="0" applyFont="1" applyFill="1" applyBorder="1" applyAlignment="1">
      <alignment horizontal="center" vertical="top" wrapText="1"/>
    </xf>
    <xf numFmtId="0" fontId="3" fillId="0" borderId="29" xfId="0" applyFont="1" applyFill="1" applyBorder="1" applyAlignment="1">
      <alignment horizontal="center" vertical="top" wrapText="1"/>
    </xf>
    <xf numFmtId="0" fontId="3" fillId="0" borderId="24" xfId="0" applyFont="1" applyFill="1" applyBorder="1" applyAlignment="1">
      <alignment horizontal="center" vertical="top" wrapText="1"/>
    </xf>
    <xf numFmtId="0" fontId="3" fillId="0" borderId="2" xfId="0" applyFont="1" applyFill="1" applyBorder="1" applyAlignment="1">
      <alignment vertical="top" wrapText="1" shrinkToFit="1"/>
    </xf>
    <xf numFmtId="0" fontId="3" fillId="0" borderId="27" xfId="0" applyFont="1" applyFill="1" applyBorder="1" applyAlignment="1">
      <alignment horizontal="center" vertical="top"/>
    </xf>
    <xf numFmtId="0" fontId="3" fillId="0" borderId="4" xfId="0" applyFont="1" applyFill="1" applyBorder="1" applyAlignment="1">
      <alignment vertical="top" wrapText="1" shrinkToFit="1"/>
    </xf>
    <xf numFmtId="0" fontId="3" fillId="0" borderId="3" xfId="0" applyFont="1" applyFill="1" applyBorder="1" applyAlignment="1">
      <alignment vertical="top" wrapText="1" shrinkToFit="1"/>
    </xf>
    <xf numFmtId="14" fontId="3" fillId="0" borderId="1" xfId="0" applyNumberFormat="1" applyFont="1" applyFill="1" applyBorder="1" applyAlignment="1">
      <alignment horizontal="center" vertical="top"/>
    </xf>
    <xf numFmtId="49" fontId="3" fillId="0" borderId="1" xfId="0" applyNumberFormat="1" applyFont="1" applyFill="1" applyBorder="1" applyAlignment="1">
      <alignment horizontal="center" vertical="top" wrapText="1"/>
    </xf>
    <xf numFmtId="0" fontId="3" fillId="0" borderId="8" xfId="0" applyFont="1" applyFill="1" applyBorder="1" applyAlignment="1">
      <alignment horizontal="left" vertical="top" wrapText="1" shrinkToFit="1"/>
    </xf>
    <xf numFmtId="14" fontId="3" fillId="0" borderId="2" xfId="0" applyNumberFormat="1" applyFont="1" applyFill="1" applyBorder="1" applyAlignment="1">
      <alignment horizontal="center" vertical="top" wrapText="1"/>
    </xf>
    <xf numFmtId="0" fontId="3" fillId="0" borderId="28" xfId="0" applyNumberFormat="1" applyFont="1" applyFill="1" applyBorder="1" applyAlignment="1">
      <alignment horizontal="center" vertical="top" shrinkToFit="1"/>
    </xf>
    <xf numFmtId="0" fontId="3" fillId="0" borderId="27" xfId="0" applyFont="1" applyFill="1" applyBorder="1" applyAlignment="1">
      <alignment horizontal="center" vertical="top" wrapText="1"/>
    </xf>
    <xf numFmtId="0" fontId="3" fillId="0" borderId="29" xfId="0" applyNumberFormat="1" applyFont="1" applyFill="1" applyBorder="1" applyAlignment="1">
      <alignment horizontal="center" vertical="top" shrinkToFit="1"/>
    </xf>
    <xf numFmtId="0" fontId="3" fillId="0" borderId="1" xfId="0" applyNumberFormat="1" applyFont="1" applyFill="1" applyBorder="1" applyAlignment="1">
      <alignment vertical="top" wrapText="1"/>
    </xf>
    <xf numFmtId="14" fontId="3" fillId="0" borderId="4" xfId="0" applyNumberFormat="1" applyFont="1" applyFill="1" applyBorder="1" applyAlignment="1">
      <alignment vertical="top"/>
    </xf>
    <xf numFmtId="49" fontId="3" fillId="0" borderId="4" xfId="0" applyNumberFormat="1" applyFont="1" applyFill="1" applyBorder="1" applyAlignment="1">
      <alignment vertical="top" wrapText="1"/>
    </xf>
    <xf numFmtId="14" fontId="3" fillId="0" borderId="2" xfId="0" applyNumberFormat="1" applyFont="1" applyFill="1" applyBorder="1" applyAlignment="1">
      <alignment vertical="top"/>
    </xf>
    <xf numFmtId="49" fontId="3" fillId="0" borderId="2" xfId="0" applyNumberFormat="1" applyFont="1" applyFill="1" applyBorder="1" applyAlignment="1">
      <alignment vertical="top" wrapText="1"/>
    </xf>
    <xf numFmtId="0" fontId="3" fillId="0" borderId="4" xfId="0" applyNumberFormat="1" applyFont="1" applyFill="1" applyBorder="1" applyAlignment="1">
      <alignment vertical="top" wrapText="1"/>
    </xf>
    <xf numFmtId="0" fontId="3" fillId="0" borderId="3" xfId="0" applyFont="1" applyFill="1" applyBorder="1" applyAlignment="1">
      <alignment vertical="top"/>
    </xf>
    <xf numFmtId="14" fontId="3" fillId="0" borderId="3" xfId="0" applyNumberFormat="1" applyFont="1" applyFill="1" applyBorder="1" applyAlignment="1">
      <alignment horizontal="center" vertical="top"/>
    </xf>
    <xf numFmtId="49" fontId="3" fillId="0" borderId="4" xfId="0" applyNumberFormat="1" applyFont="1" applyFill="1" applyBorder="1" applyAlignment="1">
      <alignment horizontal="center" vertical="top" wrapText="1"/>
    </xf>
    <xf numFmtId="0" fontId="3" fillId="0" borderId="3" xfId="0" applyNumberFormat="1" applyFont="1" applyFill="1" applyBorder="1" applyAlignment="1">
      <alignment vertical="top" wrapText="1"/>
    </xf>
    <xf numFmtId="14" fontId="3" fillId="0" borderId="3" xfId="0" applyNumberFormat="1" applyFont="1" applyFill="1" applyBorder="1" applyAlignment="1">
      <alignment vertical="top"/>
    </xf>
    <xf numFmtId="49" fontId="3" fillId="0" borderId="3" xfId="0" applyNumberFormat="1" applyFont="1" applyFill="1" applyBorder="1" applyAlignment="1">
      <alignment vertical="top" wrapText="1"/>
    </xf>
    <xf numFmtId="0" fontId="3" fillId="0" borderId="2" xfId="0" applyNumberFormat="1" applyFont="1" applyFill="1" applyBorder="1" applyAlignment="1">
      <alignment vertical="top" wrapText="1"/>
    </xf>
    <xf numFmtId="49" fontId="3" fillId="0" borderId="3" xfId="0" applyNumberFormat="1" applyFont="1" applyFill="1" applyBorder="1" applyAlignment="1">
      <alignment horizontal="center" vertical="top" wrapText="1"/>
    </xf>
    <xf numFmtId="14" fontId="3" fillId="0" borderId="4" xfId="0" applyNumberFormat="1" applyFont="1" applyFill="1" applyBorder="1" applyAlignment="1">
      <alignment horizontal="center" vertical="top"/>
    </xf>
    <xf numFmtId="49" fontId="3" fillId="0" borderId="28" xfId="0" applyNumberFormat="1" applyFont="1" applyFill="1" applyBorder="1" applyAlignment="1">
      <alignment horizontal="center" vertical="top" wrapText="1" shrinkToFit="1"/>
    </xf>
    <xf numFmtId="0" fontId="3" fillId="0" borderId="1" xfId="0" applyNumberFormat="1" applyFont="1" applyFill="1" applyBorder="1" applyAlignment="1">
      <alignment horizontal="left" vertical="top" wrapText="1" shrinkToFit="1"/>
    </xf>
    <xf numFmtId="14" fontId="3" fillId="0" borderId="3" xfId="0" applyNumberFormat="1" applyFont="1" applyFill="1" applyBorder="1" applyAlignment="1">
      <alignment vertical="top" wrapText="1"/>
    </xf>
    <xf numFmtId="14" fontId="3" fillId="0" borderId="7" xfId="0" applyNumberFormat="1" applyFont="1" applyFill="1" applyBorder="1" applyAlignment="1">
      <alignment horizontal="center" vertical="top" wrapText="1" shrinkToFit="1"/>
    </xf>
    <xf numFmtId="0" fontId="3" fillId="0" borderId="2" xfId="0" applyFont="1" applyFill="1" applyBorder="1" applyAlignment="1"/>
    <xf numFmtId="0" fontId="3" fillId="0" borderId="29" xfId="0" applyFont="1" applyFill="1" applyBorder="1" applyAlignment="1">
      <alignment horizontal="center"/>
    </xf>
    <xf numFmtId="0" fontId="6" fillId="5" borderId="12" xfId="0" applyFont="1" applyFill="1" applyBorder="1" applyAlignment="1"/>
    <xf numFmtId="0" fontId="3" fillId="5" borderId="1" xfId="0" applyFont="1" applyFill="1" applyBorder="1" applyAlignment="1"/>
    <xf numFmtId="0" fontId="3" fillId="5" borderId="24" xfId="0" applyFont="1" applyFill="1" applyBorder="1"/>
    <xf numFmtId="49" fontId="3" fillId="0" borderId="1" xfId="1" applyNumberFormat="1" applyFont="1" applyFill="1" applyBorder="1" applyAlignment="1">
      <alignment horizontal="center" vertical="top" wrapText="1"/>
    </xf>
    <xf numFmtId="4" fontId="3" fillId="0" borderId="1" xfId="1" applyNumberFormat="1" applyFont="1" applyFill="1" applyBorder="1" applyAlignment="1">
      <alignment horizontal="right" vertical="top" shrinkToFit="1"/>
    </xf>
    <xf numFmtId="1" fontId="3" fillId="0" borderId="24" xfId="1" applyNumberFormat="1" applyFont="1" applyFill="1" applyBorder="1" applyAlignment="1">
      <alignment horizontal="center" vertical="center" shrinkToFit="1"/>
    </xf>
    <xf numFmtId="4" fontId="3" fillId="0" borderId="0" xfId="1" applyNumberFormat="1" applyFont="1" applyFill="1"/>
    <xf numFmtId="4" fontId="3" fillId="0" borderId="0" xfId="1" applyNumberFormat="1" applyFont="1" applyFill="1" applyBorder="1"/>
    <xf numFmtId="0" fontId="3" fillId="0" borderId="0" xfId="1" applyFont="1" applyFill="1" applyBorder="1"/>
    <xf numFmtId="49" fontId="3" fillId="0" borderId="4" xfId="1" applyNumberFormat="1" applyFont="1" applyFill="1" applyBorder="1" applyAlignment="1">
      <alignment horizontal="center" vertical="top" wrapText="1"/>
    </xf>
    <xf numFmtId="4" fontId="3" fillId="2" borderId="1" xfId="1" applyNumberFormat="1" applyFont="1" applyFill="1" applyBorder="1" applyAlignment="1">
      <alignment horizontal="right" vertical="top" shrinkToFit="1"/>
    </xf>
    <xf numFmtId="0" fontId="3" fillId="0" borderId="1" xfId="1" applyFont="1" applyFill="1" applyBorder="1" applyAlignment="1">
      <alignment horizontal="left" vertical="top" wrapText="1"/>
    </xf>
    <xf numFmtId="0" fontId="3" fillId="0" borderId="1" xfId="1" applyFont="1" applyFill="1" applyBorder="1"/>
    <xf numFmtId="0" fontId="3" fillId="0" borderId="3" xfId="1" applyFont="1" applyFill="1" applyBorder="1" applyAlignment="1">
      <alignment horizontal="left" vertical="top" wrapText="1"/>
    </xf>
    <xf numFmtId="49" fontId="3" fillId="0" borderId="1" xfId="1" applyNumberFormat="1" applyFont="1" applyFill="1" applyBorder="1" applyAlignment="1">
      <alignment vertical="top" wrapText="1"/>
    </xf>
    <xf numFmtId="0" fontId="3" fillId="0" borderId="4" xfId="1" applyFont="1" applyFill="1" applyBorder="1" applyAlignment="1">
      <alignment horizontal="center" vertical="top" wrapText="1"/>
    </xf>
    <xf numFmtId="49" fontId="3" fillId="0" borderId="1" xfId="1" applyNumberFormat="1" applyFont="1" applyFill="1" applyBorder="1" applyAlignment="1">
      <alignment vertical="top" wrapText="1" shrinkToFit="1"/>
    </xf>
    <xf numFmtId="0" fontId="3" fillId="0" borderId="1" xfId="1" applyFont="1" applyFill="1" applyBorder="1" applyAlignment="1">
      <alignment vertical="top" wrapText="1" shrinkToFit="1"/>
    </xf>
    <xf numFmtId="0" fontId="3" fillId="0" borderId="4" xfId="1" applyFont="1" applyFill="1" applyBorder="1" applyAlignment="1">
      <alignment horizontal="left" vertical="top" wrapText="1" shrinkToFit="1"/>
    </xf>
    <xf numFmtId="0" fontId="3" fillId="0" borderId="4" xfId="0" applyFont="1" applyBorder="1" applyAlignment="1">
      <alignment vertical="top" wrapText="1" shrinkToFit="1"/>
    </xf>
    <xf numFmtId="14" fontId="3" fillId="0" borderId="4" xfId="0" applyNumberFormat="1" applyFont="1" applyBorder="1" applyAlignment="1">
      <alignment vertical="top" wrapText="1" shrinkToFit="1"/>
    </xf>
    <xf numFmtId="49" fontId="3" fillId="0" borderId="4" xfId="1" applyNumberFormat="1" applyFont="1" applyFill="1" applyBorder="1" applyAlignment="1">
      <alignment vertical="top" wrapText="1"/>
    </xf>
    <xf numFmtId="49" fontId="3" fillId="0" borderId="9" xfId="1" applyNumberFormat="1" applyFont="1" applyFill="1" applyBorder="1" applyAlignment="1">
      <alignment horizontal="center" vertical="top" wrapText="1"/>
    </xf>
    <xf numFmtId="49" fontId="8" fillId="0" borderId="1" xfId="1" applyNumberFormat="1" applyFont="1" applyFill="1" applyBorder="1" applyAlignment="1">
      <alignment horizontal="center" vertical="top" wrapText="1"/>
    </xf>
    <xf numFmtId="49" fontId="6" fillId="0" borderId="1" xfId="1" applyNumberFormat="1" applyFont="1" applyFill="1" applyBorder="1" applyAlignment="1">
      <alignment horizontal="center" vertical="top" wrapText="1"/>
    </xf>
    <xf numFmtId="4" fontId="6" fillId="0" borderId="1" xfId="1" applyNumberFormat="1" applyFont="1" applyFill="1" applyBorder="1" applyAlignment="1">
      <alignment horizontal="right" vertical="top" shrinkToFit="1"/>
    </xf>
    <xf numFmtId="49" fontId="3" fillId="2" borderId="9" xfId="1" applyNumberFormat="1" applyFont="1" applyFill="1" applyBorder="1" applyAlignment="1">
      <alignment horizontal="center" vertical="top" wrapText="1"/>
    </xf>
    <xf numFmtId="0" fontId="3" fillId="2" borderId="6" xfId="1" applyFont="1" applyFill="1" applyBorder="1" applyAlignment="1">
      <alignment horizontal="left" vertical="top" wrapText="1"/>
    </xf>
    <xf numFmtId="49" fontId="11" fillId="2" borderId="12" xfId="1" applyNumberFormat="1" applyFont="1" applyFill="1" applyBorder="1" applyAlignment="1">
      <alignment horizontal="center" vertical="top" wrapText="1"/>
    </xf>
    <xf numFmtId="49" fontId="11" fillId="2" borderId="1" xfId="1" applyNumberFormat="1" applyFont="1" applyFill="1" applyBorder="1" applyAlignment="1">
      <alignment horizontal="center" vertical="top" wrapText="1"/>
    </xf>
    <xf numFmtId="49" fontId="3" fillId="2" borderId="1" xfId="1" applyNumberFormat="1" applyFont="1" applyFill="1" applyBorder="1" applyAlignment="1">
      <alignment horizontal="center" vertical="top" wrapText="1"/>
    </xf>
    <xf numFmtId="49" fontId="11" fillId="2" borderId="3" xfId="1" applyNumberFormat="1" applyFont="1" applyFill="1" applyBorder="1" applyAlignment="1">
      <alignment horizontal="center" vertical="top" wrapText="1"/>
    </xf>
    <xf numFmtId="4" fontId="3" fillId="2" borderId="3" xfId="1" applyNumberFormat="1" applyFont="1" applyFill="1" applyBorder="1" applyAlignment="1">
      <alignment horizontal="right" vertical="top" shrinkToFit="1"/>
    </xf>
    <xf numFmtId="4" fontId="3" fillId="0" borderId="3" xfId="1" applyNumberFormat="1" applyFont="1" applyFill="1" applyBorder="1" applyAlignment="1">
      <alignment horizontal="right" vertical="top" shrinkToFit="1"/>
    </xf>
    <xf numFmtId="1" fontId="3" fillId="2" borderId="30" xfId="1" applyNumberFormat="1" applyFont="1" applyFill="1" applyBorder="1" applyAlignment="1">
      <alignment horizontal="center" vertical="center" shrinkToFit="1"/>
    </xf>
    <xf numFmtId="0" fontId="3" fillId="2" borderId="15" xfId="3" applyNumberFormat="1" applyFont="1" applyFill="1" applyBorder="1" applyAlignment="1" applyProtection="1">
      <alignment horizontal="left" vertical="top" wrapText="1"/>
    </xf>
    <xf numFmtId="0" fontId="3" fillId="2" borderId="11" xfId="1" applyFont="1" applyFill="1" applyBorder="1" applyAlignment="1">
      <alignment horizontal="left" vertical="top" wrapText="1"/>
    </xf>
    <xf numFmtId="1" fontId="3" fillId="2" borderId="24" xfId="1" applyNumberFormat="1" applyFont="1" applyFill="1" applyBorder="1" applyAlignment="1">
      <alignment horizontal="center" vertical="center" shrinkToFit="1"/>
    </xf>
    <xf numFmtId="4" fontId="3" fillId="2" borderId="17" xfId="1" applyNumberFormat="1" applyFont="1" applyFill="1" applyBorder="1" applyAlignment="1">
      <alignment horizontal="right" vertical="top" shrinkToFit="1"/>
    </xf>
    <xf numFmtId="0" fontId="3" fillId="2" borderId="18" xfId="3" applyNumberFormat="1" applyFont="1" applyFill="1" applyBorder="1" applyAlignment="1" applyProtection="1">
      <alignment horizontal="left" vertical="top" wrapText="1"/>
    </xf>
    <xf numFmtId="0" fontId="3" fillId="2" borderId="10" xfId="1" applyFont="1" applyFill="1" applyBorder="1" applyAlignment="1">
      <alignment horizontal="left" vertical="top" wrapText="1"/>
    </xf>
    <xf numFmtId="0" fontId="3" fillId="2" borderId="9" xfId="1" applyFont="1" applyFill="1" applyBorder="1" applyAlignment="1">
      <alignment horizontal="left" vertical="top" wrapText="1"/>
    </xf>
    <xf numFmtId="0" fontId="3" fillId="0" borderId="4" xfId="1" applyFont="1" applyFill="1" applyBorder="1" applyAlignment="1">
      <alignment horizontal="left" vertical="top" wrapText="1"/>
    </xf>
    <xf numFmtId="14" fontId="3" fillId="0" borderId="4" xfId="1" applyNumberFormat="1" applyFont="1" applyFill="1" applyBorder="1" applyAlignment="1">
      <alignment vertical="top" wrapText="1"/>
    </xf>
    <xf numFmtId="49" fontId="11" fillId="0" borderId="1" xfId="1" applyNumberFormat="1" applyFont="1" applyFill="1" applyBorder="1" applyAlignment="1">
      <alignment horizontal="center" vertical="top" wrapText="1"/>
    </xf>
    <xf numFmtId="4" fontId="3" fillId="0" borderId="1" xfId="1" applyNumberFormat="1" applyFont="1" applyFill="1" applyBorder="1" applyAlignment="1">
      <alignment vertical="top" shrinkToFit="1"/>
    </xf>
    <xf numFmtId="0" fontId="3" fillId="0" borderId="1" xfId="1" applyFont="1" applyFill="1" applyBorder="1" applyAlignment="1">
      <alignment horizontal="left" vertical="top" wrapText="1" shrinkToFit="1"/>
    </xf>
    <xf numFmtId="49" fontId="3" fillId="0" borderId="3" xfId="1" applyNumberFormat="1" applyFont="1" applyFill="1" applyBorder="1" applyAlignment="1">
      <alignment horizontal="center" vertical="top" wrapText="1"/>
    </xf>
    <xf numFmtId="0" fontId="3" fillId="0" borderId="2" xfId="1" applyFont="1" applyFill="1" applyBorder="1" applyAlignment="1">
      <alignment horizontal="left" vertical="top" wrapText="1"/>
    </xf>
    <xf numFmtId="0" fontId="3" fillId="0" borderId="2" xfId="1" applyFont="1" applyFill="1" applyBorder="1" applyAlignment="1">
      <alignment horizontal="center" vertical="top" wrapText="1"/>
    </xf>
    <xf numFmtId="0" fontId="3" fillId="0" borderId="1" xfId="1" applyFont="1" applyFill="1" applyBorder="1" applyAlignment="1">
      <alignment vertical="top" wrapText="1"/>
    </xf>
    <xf numFmtId="14" fontId="3" fillId="0" borderId="1" xfId="1" applyNumberFormat="1" applyFont="1" applyFill="1" applyBorder="1" applyAlignment="1">
      <alignment horizontal="left" vertical="top" wrapText="1" shrinkToFit="1"/>
    </xf>
    <xf numFmtId="49" fontId="11" fillId="0" borderId="4" xfId="1" applyNumberFormat="1" applyFont="1" applyFill="1" applyBorder="1" applyAlignment="1">
      <alignment horizontal="center" vertical="top" wrapText="1"/>
    </xf>
    <xf numFmtId="1" fontId="3" fillId="0" borderId="28" xfId="1" applyNumberFormat="1" applyFont="1" applyFill="1" applyBorder="1" applyAlignment="1">
      <alignment horizontal="center" vertical="center" shrinkToFit="1"/>
    </xf>
    <xf numFmtId="49" fontId="11" fillId="0" borderId="3" xfId="1" applyNumberFormat="1" applyFont="1" applyFill="1" applyBorder="1" applyAlignment="1">
      <alignment horizontal="center" vertical="top" wrapText="1"/>
    </xf>
    <xf numFmtId="1" fontId="3" fillId="0" borderId="30" xfId="1" applyNumberFormat="1" applyFont="1" applyFill="1" applyBorder="1" applyAlignment="1">
      <alignment horizontal="center" vertical="center" shrinkToFit="1"/>
    </xf>
    <xf numFmtId="49" fontId="3" fillId="0" borderId="4" xfId="1" applyNumberFormat="1" applyFont="1" applyFill="1" applyBorder="1" applyAlignment="1">
      <alignment vertical="top" wrapText="1" shrinkToFit="1"/>
    </xf>
    <xf numFmtId="14" fontId="3" fillId="0" borderId="4" xfId="1" applyNumberFormat="1" applyFont="1" applyFill="1" applyBorder="1" applyAlignment="1">
      <alignment vertical="top" wrapText="1" shrinkToFit="1"/>
    </xf>
    <xf numFmtId="0" fontId="3" fillId="0" borderId="4" xfId="1" applyFont="1" applyFill="1" applyBorder="1" applyAlignment="1">
      <alignment vertical="top" wrapText="1" shrinkToFit="1"/>
    </xf>
    <xf numFmtId="0" fontId="3" fillId="0" borderId="4" xfId="1" applyFont="1" applyFill="1" applyBorder="1" applyAlignment="1">
      <alignment vertical="top" wrapText="1"/>
    </xf>
    <xf numFmtId="49" fontId="3" fillId="0" borderId="2" xfId="1" applyNumberFormat="1" applyFont="1" applyFill="1" applyBorder="1" applyAlignment="1">
      <alignment horizontal="center" vertical="top" wrapText="1"/>
    </xf>
    <xf numFmtId="4" fontId="3" fillId="0" borderId="4" xfId="1" applyNumberFormat="1" applyFont="1" applyFill="1" applyBorder="1" applyAlignment="1">
      <alignment horizontal="right" vertical="top" shrinkToFit="1"/>
    </xf>
    <xf numFmtId="0" fontId="3" fillId="0" borderId="4" xfId="0" applyFont="1" applyBorder="1" applyAlignment="1">
      <alignment horizontal="center" vertical="top" wrapText="1"/>
    </xf>
    <xf numFmtId="49" fontId="3" fillId="5" borderId="1" xfId="1" applyNumberFormat="1" applyFont="1" applyFill="1" applyBorder="1" applyAlignment="1">
      <alignment horizontal="center" vertical="top" wrapText="1"/>
    </xf>
    <xf numFmtId="49" fontId="6" fillId="5" borderId="1" xfId="1" applyNumberFormat="1" applyFont="1" applyFill="1" applyBorder="1" applyAlignment="1">
      <alignment horizontal="left" vertical="top" wrapText="1"/>
    </xf>
    <xf numFmtId="0" fontId="6" fillId="5" borderId="1" xfId="1" applyFont="1" applyFill="1" applyBorder="1" applyAlignment="1">
      <alignment horizontal="left" vertical="top" wrapText="1" shrinkToFit="1"/>
    </xf>
    <xf numFmtId="0" fontId="6" fillId="5" borderId="1" xfId="1" applyFont="1" applyFill="1" applyBorder="1" applyAlignment="1">
      <alignment horizontal="center" vertical="top" wrapText="1" shrinkToFit="1"/>
    </xf>
    <xf numFmtId="49" fontId="8" fillId="5" borderId="1" xfId="1" applyNumberFormat="1" applyFont="1" applyFill="1" applyBorder="1" applyAlignment="1">
      <alignment horizontal="center" vertical="top" wrapText="1"/>
    </xf>
    <xf numFmtId="49" fontId="6" fillId="5" borderId="1" xfId="1" applyNumberFormat="1" applyFont="1" applyFill="1" applyBorder="1" applyAlignment="1">
      <alignment horizontal="center" vertical="top" wrapText="1"/>
    </xf>
    <xf numFmtId="4" fontId="6" fillId="5" borderId="1" xfId="1" applyNumberFormat="1" applyFont="1" applyFill="1" applyBorder="1" applyAlignment="1">
      <alignment horizontal="right" vertical="top" wrapText="1"/>
    </xf>
    <xf numFmtId="1" fontId="3" fillId="5" borderId="24" xfId="1" applyNumberFormat="1" applyFont="1" applyFill="1" applyBorder="1" applyAlignment="1">
      <alignment horizontal="center" vertical="center" wrapText="1"/>
    </xf>
    <xf numFmtId="4" fontId="6" fillId="0" borderId="0" xfId="1" applyNumberFormat="1" applyFont="1" applyFill="1" applyBorder="1" applyAlignment="1">
      <alignment horizontal="right" vertical="top" wrapText="1"/>
    </xf>
    <xf numFmtId="0" fontId="6" fillId="0" borderId="28" xfId="0" applyFont="1" applyFill="1" applyBorder="1" applyAlignment="1">
      <alignment horizontal="center" vertical="top"/>
    </xf>
    <xf numFmtId="0" fontId="6" fillId="0" borderId="24" xfId="0" applyFont="1" applyFill="1" applyBorder="1" applyAlignment="1">
      <alignment horizontal="center" vertical="top"/>
    </xf>
    <xf numFmtId="1" fontId="6" fillId="0" borderId="28" xfId="0" applyNumberFormat="1" applyFont="1" applyFill="1" applyBorder="1" applyAlignment="1">
      <alignment horizontal="center" vertical="top"/>
    </xf>
    <xf numFmtId="1" fontId="3" fillId="0" borderId="28" xfId="0" applyNumberFormat="1" applyFont="1" applyFill="1" applyBorder="1" applyAlignment="1">
      <alignment horizontal="center" vertical="top"/>
    </xf>
    <xf numFmtId="1" fontId="3" fillId="0" borderId="29" xfId="0" applyNumberFormat="1" applyFont="1" applyFill="1" applyBorder="1" applyAlignment="1">
      <alignment horizontal="center" vertical="top"/>
    </xf>
    <xf numFmtId="49" fontId="3" fillId="0" borderId="3" xfId="0" applyNumberFormat="1" applyFont="1" applyFill="1" applyBorder="1" applyAlignment="1">
      <alignment horizontal="left" vertical="top" wrapText="1"/>
    </xf>
    <xf numFmtId="1" fontId="3" fillId="0" borderId="30" xfId="0" applyNumberFormat="1" applyFont="1" applyFill="1" applyBorder="1" applyAlignment="1">
      <alignment horizontal="center" vertical="top"/>
    </xf>
    <xf numFmtId="49" fontId="3" fillId="0" borderId="2" xfId="0" applyNumberFormat="1" applyFont="1" applyFill="1" applyBorder="1" applyAlignment="1">
      <alignment horizontal="center" vertical="top" wrapText="1"/>
    </xf>
    <xf numFmtId="49" fontId="3" fillId="0" borderId="8" xfId="0" applyNumberFormat="1" applyFont="1" applyFill="1" applyBorder="1" applyAlignment="1">
      <alignment horizontal="center" vertical="top" wrapText="1"/>
    </xf>
    <xf numFmtId="4" fontId="6" fillId="5" borderId="1" xfId="0" applyNumberFormat="1" applyFont="1" applyFill="1" applyBorder="1" applyAlignment="1">
      <alignment horizontal="center"/>
    </xf>
    <xf numFmtId="0" fontId="3" fillId="5" borderId="24" xfId="0" applyFont="1" applyFill="1" applyBorder="1" applyAlignment="1">
      <alignment horizontal="center" vertical="top"/>
    </xf>
    <xf numFmtId="49" fontId="6" fillId="0" borderId="1" xfId="0" applyNumberFormat="1" applyFont="1" applyFill="1" applyBorder="1" applyAlignment="1">
      <alignment horizontal="center" vertical="top" wrapText="1"/>
    </xf>
    <xf numFmtId="165" fontId="6" fillId="0" borderId="24" xfId="0" applyNumberFormat="1" applyFont="1" applyFill="1" applyBorder="1" applyAlignment="1">
      <alignment horizontal="right" vertical="top" shrinkToFit="1"/>
    </xf>
    <xf numFmtId="4" fontId="6" fillId="0" borderId="7" xfId="0" applyNumberFormat="1" applyFont="1" applyFill="1" applyBorder="1" applyAlignment="1">
      <alignment horizontal="right" vertical="top" shrinkToFit="1"/>
    </xf>
    <xf numFmtId="0" fontId="3" fillId="0" borderId="28" xfId="0" applyFont="1" applyFill="1" applyBorder="1" applyAlignment="1">
      <alignment horizontal="center" vertical="top" shrinkToFit="1"/>
    </xf>
    <xf numFmtId="14" fontId="3" fillId="0" borderId="4" xfId="0" applyNumberFormat="1" applyFont="1" applyFill="1" applyBorder="1" applyAlignment="1">
      <alignment horizontal="center" vertical="center" wrapText="1" shrinkToFit="1"/>
    </xf>
    <xf numFmtId="49" fontId="3" fillId="0" borderId="4" xfId="0" applyNumberFormat="1" applyFont="1" applyFill="1" applyBorder="1" applyAlignment="1">
      <alignment horizontal="center" vertical="top" shrinkToFit="1"/>
    </xf>
    <xf numFmtId="4" fontId="3" fillId="0" borderId="1" xfId="0" applyNumberFormat="1" applyFont="1" applyFill="1" applyBorder="1" applyAlignment="1">
      <alignment horizontal="right" vertical="top" shrinkToFit="1"/>
    </xf>
    <xf numFmtId="4" fontId="3" fillId="0" borderId="7" xfId="0" applyNumberFormat="1" applyFont="1" applyFill="1" applyBorder="1" applyAlignment="1">
      <alignment horizontal="right" vertical="top" shrinkToFit="1"/>
    </xf>
    <xf numFmtId="4" fontId="3" fillId="0" borderId="4" xfId="0" applyNumberFormat="1" applyFont="1" applyFill="1" applyBorder="1" applyAlignment="1">
      <alignment horizontal="right" vertical="top" shrinkToFit="1"/>
    </xf>
    <xf numFmtId="0" fontId="6" fillId="0" borderId="3" xfId="0" applyFont="1" applyFill="1" applyBorder="1" applyAlignment="1">
      <alignment horizontal="center" vertical="top" wrapText="1" shrinkToFit="1"/>
    </xf>
    <xf numFmtId="165" fontId="3" fillId="0" borderId="28" xfId="0" applyNumberFormat="1" applyFont="1" applyFill="1" applyBorder="1" applyAlignment="1">
      <alignment horizontal="right" vertical="top" shrinkToFit="1"/>
    </xf>
    <xf numFmtId="49" fontId="3" fillId="0" borderId="1" xfId="0" applyNumberFormat="1" applyFont="1" applyFill="1" applyBorder="1" applyAlignment="1">
      <alignment horizontal="center" vertical="top" shrinkToFit="1"/>
    </xf>
    <xf numFmtId="4" fontId="3" fillId="0" borderId="12" xfId="0" applyNumberFormat="1" applyFont="1" applyFill="1" applyBorder="1" applyAlignment="1">
      <alignment horizontal="right" vertical="top" shrinkToFit="1"/>
    </xf>
    <xf numFmtId="0" fontId="3" fillId="0" borderId="24" xfId="0" applyFont="1" applyFill="1" applyBorder="1" applyAlignment="1">
      <alignment horizontal="center" vertical="top" shrinkToFit="1"/>
    </xf>
    <xf numFmtId="0" fontId="3" fillId="0" borderId="3" xfId="0" applyFont="1" applyFill="1" applyBorder="1" applyAlignment="1">
      <alignment vertical="center" wrapText="1"/>
    </xf>
    <xf numFmtId="0" fontId="3" fillId="0" borderId="1" xfId="0" applyFont="1" applyFill="1" applyBorder="1" applyAlignment="1">
      <alignment horizontal="center" vertical="center"/>
    </xf>
    <xf numFmtId="14" fontId="3" fillId="0" borderId="1" xfId="0" applyNumberFormat="1" applyFont="1" applyFill="1" applyBorder="1" applyAlignment="1">
      <alignment horizontal="center" vertical="center"/>
    </xf>
    <xf numFmtId="4" fontId="6" fillId="0" borderId="12" xfId="0" applyNumberFormat="1" applyFont="1" applyFill="1" applyBorder="1" applyAlignment="1">
      <alignment horizontal="right" vertical="top" shrinkToFit="1"/>
    </xf>
    <xf numFmtId="14" fontId="3" fillId="0" borderId="3" xfId="0" applyNumberFormat="1" applyFont="1" applyFill="1" applyBorder="1" applyAlignment="1">
      <alignment horizontal="center" vertical="center" wrapText="1" shrinkToFit="1"/>
    </xf>
    <xf numFmtId="0" fontId="6" fillId="0" borderId="35" xfId="0" applyFont="1" applyFill="1" applyBorder="1" applyAlignment="1">
      <alignment horizontal="center" vertical="top" shrinkToFit="1"/>
    </xf>
    <xf numFmtId="49" fontId="6" fillId="0" borderId="19" xfId="0" applyNumberFormat="1" applyFont="1" applyFill="1" applyBorder="1" applyAlignment="1">
      <alignment horizontal="center" vertical="top" shrinkToFit="1"/>
    </xf>
    <xf numFmtId="0" fontId="3" fillId="0" borderId="36" xfId="0" applyFont="1" applyFill="1" applyBorder="1" applyAlignment="1">
      <alignment horizontal="center" vertical="top" shrinkToFit="1"/>
    </xf>
    <xf numFmtId="3" fontId="3" fillId="0" borderId="24" xfId="0" applyNumberFormat="1" applyFont="1" applyFill="1" applyBorder="1" applyAlignment="1">
      <alignment horizontal="center" vertical="justify" shrinkToFit="1"/>
    </xf>
    <xf numFmtId="3" fontId="3" fillId="0" borderId="28" xfId="0" applyNumberFormat="1" applyFont="1" applyFill="1" applyBorder="1" applyAlignment="1">
      <alignment horizontal="center" vertical="justify" shrinkToFit="1"/>
    </xf>
    <xf numFmtId="4" fontId="6" fillId="0" borderId="4" xfId="0" applyNumberFormat="1" applyFont="1" applyFill="1" applyBorder="1" applyAlignment="1">
      <alignment horizontal="right" vertical="top" shrinkToFit="1"/>
    </xf>
    <xf numFmtId="0" fontId="6" fillId="0" borderId="28" xfId="0" applyFont="1" applyFill="1" applyBorder="1" applyAlignment="1">
      <alignment horizontal="center" vertical="top" shrinkToFit="1"/>
    </xf>
    <xf numFmtId="0" fontId="6" fillId="0" borderId="3" xfId="0" applyFont="1" applyFill="1" applyBorder="1" applyAlignment="1">
      <alignment horizontal="center" vertical="top" wrapText="1"/>
    </xf>
    <xf numFmtId="0" fontId="6" fillId="0" borderId="0" xfId="0" applyFont="1" applyFill="1"/>
    <xf numFmtId="0" fontId="3" fillId="0" borderId="1" xfId="0" applyFont="1" applyFill="1" applyBorder="1" applyAlignment="1">
      <alignment vertical="center" wrapText="1" shrinkToFit="1"/>
    </xf>
    <xf numFmtId="14" fontId="3" fillId="0" borderId="1" xfId="0" applyNumberFormat="1" applyFont="1" applyFill="1" applyBorder="1" applyAlignment="1">
      <alignment vertical="center" wrapText="1" shrinkToFit="1"/>
    </xf>
    <xf numFmtId="165" fontId="3" fillId="0" borderId="24" xfId="0" applyNumberFormat="1" applyFont="1" applyFill="1" applyBorder="1" applyAlignment="1">
      <alignment horizontal="right" vertical="top" shrinkToFit="1"/>
    </xf>
    <xf numFmtId="4" fontId="3" fillId="0" borderId="1" xfId="0" applyNumberFormat="1" applyFont="1" applyFill="1" applyBorder="1" applyAlignment="1">
      <alignment horizontal="right" vertical="top" wrapText="1"/>
    </xf>
    <xf numFmtId="4" fontId="3" fillId="0" borderId="12" xfId="0" applyNumberFormat="1" applyFont="1" applyFill="1" applyBorder="1" applyAlignment="1">
      <alignment horizontal="right" vertical="top" wrapText="1"/>
    </xf>
    <xf numFmtId="49" fontId="3" fillId="0" borderId="30" xfId="0" applyNumberFormat="1" applyFont="1" applyFill="1" applyBorder="1" applyAlignment="1">
      <alignment horizontal="center" vertical="top" wrapText="1"/>
    </xf>
    <xf numFmtId="4" fontId="3" fillId="0" borderId="17" xfId="0" applyNumberFormat="1" applyFont="1" applyFill="1" applyBorder="1" applyAlignment="1">
      <alignment horizontal="right" vertical="top" wrapText="1"/>
    </xf>
    <xf numFmtId="4" fontId="3" fillId="0" borderId="3" xfId="0" applyNumberFormat="1" applyFont="1" applyFill="1" applyBorder="1" applyAlignment="1">
      <alignment horizontal="right" vertical="top" wrapText="1"/>
    </xf>
    <xf numFmtId="4" fontId="3" fillId="0" borderId="17" xfId="0" applyNumberFormat="1" applyFont="1" applyFill="1" applyBorder="1" applyAlignment="1">
      <alignment horizontal="right" vertical="top" shrinkToFit="1"/>
    </xf>
    <xf numFmtId="4" fontId="3" fillId="0" borderId="3" xfId="0" applyNumberFormat="1" applyFont="1" applyFill="1" applyBorder="1" applyAlignment="1">
      <alignment horizontal="right" vertical="top" shrinkToFit="1"/>
    </xf>
    <xf numFmtId="0" fontId="3" fillId="0" borderId="30" xfId="0" applyFont="1" applyFill="1" applyBorder="1" applyAlignment="1">
      <alignment horizontal="center" vertical="top" shrinkToFit="1"/>
    </xf>
    <xf numFmtId="0" fontId="3" fillId="0" borderId="0" xfId="0" applyFont="1" applyFill="1" applyBorder="1" applyAlignment="1">
      <alignment horizontal="center" wrapText="1"/>
    </xf>
    <xf numFmtId="0" fontId="3" fillId="0" borderId="4" xfId="0" applyFont="1" applyFill="1" applyBorder="1" applyAlignment="1">
      <alignment vertical="center" wrapText="1" shrinkToFit="1"/>
    </xf>
    <xf numFmtId="0" fontId="6" fillId="0" borderId="1" xfId="0" applyFont="1" applyFill="1" applyBorder="1" applyAlignment="1">
      <alignment horizontal="center" vertical="top" wrapText="1"/>
    </xf>
    <xf numFmtId="49" fontId="3" fillId="0" borderId="3" xfId="0" applyNumberFormat="1" applyFont="1" applyFill="1" applyBorder="1" applyAlignment="1">
      <alignment horizontal="center" vertical="top" shrinkToFit="1"/>
    </xf>
    <xf numFmtId="4" fontId="3" fillId="0" borderId="8" xfId="0" applyNumberFormat="1" applyFont="1" applyFill="1" applyBorder="1" applyAlignment="1">
      <alignment horizontal="right" vertical="top" shrinkToFit="1"/>
    </xf>
    <xf numFmtId="4" fontId="3" fillId="0" borderId="2" xfId="0" applyNumberFormat="1" applyFont="1" applyFill="1" applyBorder="1" applyAlignment="1">
      <alignment horizontal="right" vertical="top" shrinkToFit="1"/>
    </xf>
    <xf numFmtId="0" fontId="3" fillId="0" borderId="29" xfId="0" applyFont="1" applyFill="1" applyBorder="1" applyAlignment="1">
      <alignment horizontal="center" vertical="top" shrinkToFit="1"/>
    </xf>
    <xf numFmtId="2" fontId="3" fillId="0" borderId="1" xfId="0" applyNumberFormat="1" applyFont="1" applyFill="1" applyBorder="1" applyAlignment="1">
      <alignment horizontal="center" vertical="center" wrapText="1"/>
    </xf>
    <xf numFmtId="0" fontId="6" fillId="0" borderId="24" xfId="0" applyFont="1" applyFill="1" applyBorder="1" applyAlignment="1">
      <alignment horizontal="center" vertical="top" shrinkToFit="1"/>
    </xf>
    <xf numFmtId="2" fontId="3" fillId="0" borderId="3" xfId="0" applyNumberFormat="1" applyFont="1" applyFill="1" applyBorder="1" applyAlignment="1">
      <alignment horizontal="center" vertical="center" wrapText="1"/>
    </xf>
    <xf numFmtId="0" fontId="6" fillId="0" borderId="4" xfId="0" applyFont="1" applyFill="1" applyBorder="1" applyAlignment="1">
      <alignment horizontal="center" vertical="top" wrapText="1" shrinkToFit="1"/>
    </xf>
    <xf numFmtId="4" fontId="6" fillId="0" borderId="20" xfId="0" applyNumberFormat="1" applyFont="1" applyFill="1" applyBorder="1" applyAlignment="1">
      <alignment horizontal="right" vertical="top" shrinkToFit="1"/>
    </xf>
    <xf numFmtId="4" fontId="6" fillId="0" borderId="19" xfId="0" applyNumberFormat="1" applyFont="1" applyFill="1" applyBorder="1" applyAlignment="1">
      <alignment horizontal="right" vertical="top" shrinkToFit="1"/>
    </xf>
    <xf numFmtId="0" fontId="3" fillId="0" borderId="37" xfId="0" applyFont="1" applyFill="1" applyBorder="1" applyAlignment="1">
      <alignment horizontal="center" vertical="top" shrinkToFit="1"/>
    </xf>
    <xf numFmtId="0" fontId="3" fillId="0" borderId="4" xfId="0" applyFont="1" applyFill="1" applyBorder="1" applyAlignment="1">
      <alignment horizontal="center" vertical="center" wrapText="1"/>
    </xf>
    <xf numFmtId="0" fontId="3" fillId="0" borderId="8" xfId="0" applyFont="1" applyFill="1" applyBorder="1"/>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horizontal="center" wrapText="1"/>
    </xf>
    <xf numFmtId="0" fontId="3" fillId="0" borderId="4" xfId="0" applyFont="1" applyFill="1" applyBorder="1" applyAlignment="1">
      <alignment horizontal="center" vertical="center" shrinkToFit="1"/>
    </xf>
    <xf numFmtId="14" fontId="3" fillId="0" borderId="4" xfId="0" applyNumberFormat="1" applyFont="1" applyFill="1" applyBorder="1" applyAlignment="1">
      <alignment vertical="center" wrapText="1" shrinkToFit="1"/>
    </xf>
    <xf numFmtId="0" fontId="3" fillId="0" borderId="4" xfId="0" applyFont="1" applyFill="1" applyBorder="1" applyAlignment="1">
      <alignment vertical="center" shrinkToFit="1"/>
    </xf>
    <xf numFmtId="0" fontId="6" fillId="0" borderId="2" xfId="0" applyFont="1" applyFill="1" applyBorder="1" applyAlignment="1">
      <alignment horizontal="center" vertical="top" wrapText="1"/>
    </xf>
    <xf numFmtId="4" fontId="3" fillId="0" borderId="22" xfId="0" applyNumberFormat="1" applyFont="1" applyFill="1" applyBorder="1" applyAlignment="1">
      <alignment horizontal="right" vertical="top" shrinkToFit="1"/>
    </xf>
    <xf numFmtId="4" fontId="3" fillId="0" borderId="9" xfId="0" applyNumberFormat="1" applyFont="1" applyFill="1" applyBorder="1" applyAlignment="1">
      <alignment horizontal="right" vertical="top" shrinkToFit="1"/>
    </xf>
    <xf numFmtId="14" fontId="3" fillId="0" borderId="2" xfId="0" applyNumberFormat="1" applyFont="1" applyFill="1" applyBorder="1" applyAlignment="1">
      <alignment horizontal="center" vertical="center" wrapText="1" shrinkToFit="1"/>
    </xf>
    <xf numFmtId="49" fontId="3" fillId="0" borderId="12" xfId="0" applyNumberFormat="1" applyFont="1" applyFill="1" applyBorder="1" applyAlignment="1">
      <alignment horizontal="center" vertical="top" shrinkToFit="1"/>
    </xf>
    <xf numFmtId="14" fontId="3" fillId="0" borderId="1" xfId="0" applyNumberFormat="1" applyFont="1" applyFill="1" applyBorder="1" applyAlignment="1">
      <alignment horizontal="center" vertical="center" wrapText="1" shrinkToFit="1"/>
    </xf>
    <xf numFmtId="0" fontId="3" fillId="0" borderId="2" xfId="0" applyFont="1" applyFill="1" applyBorder="1" applyAlignment="1">
      <alignment vertical="center" wrapText="1" shrinkToFit="1"/>
    </xf>
    <xf numFmtId="0" fontId="3" fillId="0" borderId="3" xfId="0" applyFont="1" applyFill="1" applyBorder="1" applyAlignment="1">
      <alignment vertical="center" wrapText="1" shrinkToFit="1"/>
    </xf>
    <xf numFmtId="0" fontId="6" fillId="0" borderId="4" xfId="0" applyFont="1" applyFill="1" applyBorder="1" applyAlignment="1">
      <alignment horizontal="center" vertical="top" wrapText="1"/>
    </xf>
    <xf numFmtId="49" fontId="6" fillId="0" borderId="3" xfId="0" applyNumberFormat="1" applyFont="1" applyFill="1" applyBorder="1" applyAlignment="1">
      <alignment horizontal="center" vertical="top" shrinkToFit="1"/>
    </xf>
    <xf numFmtId="0" fontId="6" fillId="0" borderId="1" xfId="0" applyFont="1" applyFill="1" applyBorder="1" applyAlignment="1">
      <alignment horizontal="center" vertical="top" wrapText="1" shrinkToFit="1"/>
    </xf>
    <xf numFmtId="4" fontId="3" fillId="0" borderId="1" xfId="0" applyNumberFormat="1" applyFont="1" applyFill="1" applyBorder="1" applyAlignment="1">
      <alignment horizontal="center" vertical="top" shrinkToFit="1"/>
    </xf>
    <xf numFmtId="165" fontId="6" fillId="0" borderId="28" xfId="0" applyNumberFormat="1" applyFont="1" applyFill="1" applyBorder="1" applyAlignment="1">
      <alignment horizontal="right" vertical="top" shrinkToFit="1"/>
    </xf>
    <xf numFmtId="14" fontId="3" fillId="0" borderId="4" xfId="0" applyNumberFormat="1" applyFont="1" applyFill="1" applyBorder="1" applyAlignment="1">
      <alignment horizontal="center" vertical="center" wrapText="1"/>
    </xf>
    <xf numFmtId="4" fontId="6" fillId="0" borderId="13" xfId="0" applyNumberFormat="1" applyFont="1" applyFill="1" applyBorder="1" applyAlignment="1">
      <alignment horizontal="right" vertical="top" shrinkToFit="1"/>
    </xf>
    <xf numFmtId="4" fontId="6" fillId="0" borderId="11" xfId="0" applyNumberFormat="1" applyFont="1" applyFill="1" applyBorder="1" applyAlignment="1">
      <alignment horizontal="right" vertical="top" shrinkToFit="1"/>
    </xf>
    <xf numFmtId="4" fontId="6" fillId="0" borderId="1" xfId="0" applyNumberFormat="1" applyFont="1" applyFill="1" applyBorder="1" applyAlignment="1">
      <alignment vertical="top" shrinkToFit="1"/>
    </xf>
    <xf numFmtId="4" fontId="6" fillId="0" borderId="13" xfId="0" applyNumberFormat="1" applyFont="1" applyFill="1" applyBorder="1" applyAlignment="1">
      <alignment vertical="top" shrinkToFit="1"/>
    </xf>
    <xf numFmtId="4" fontId="6" fillId="0" borderId="11" xfId="0" applyNumberFormat="1" applyFont="1" applyFill="1" applyBorder="1" applyAlignment="1">
      <alignment vertical="top" shrinkToFit="1"/>
    </xf>
    <xf numFmtId="0" fontId="3" fillId="0" borderId="2" xfId="0" applyFont="1" applyFill="1" applyBorder="1" applyAlignment="1">
      <alignment vertical="center" wrapText="1"/>
    </xf>
    <xf numFmtId="49" fontId="3" fillId="0" borderId="2" xfId="0" applyNumberFormat="1" applyFont="1" applyFill="1" applyBorder="1" applyAlignment="1">
      <alignment horizontal="center" vertical="top" shrinkToFit="1"/>
    </xf>
    <xf numFmtId="4" fontId="6" fillId="5" borderId="1" xfId="0" applyNumberFormat="1" applyFont="1" applyFill="1" applyBorder="1" applyAlignment="1">
      <alignment horizontal="right" vertical="top" shrinkToFit="1"/>
    </xf>
    <xf numFmtId="4" fontId="6" fillId="5" borderId="12" xfId="0" applyNumberFormat="1" applyFont="1" applyFill="1" applyBorder="1" applyAlignment="1">
      <alignment horizontal="right" vertical="top" shrinkToFit="1"/>
    </xf>
    <xf numFmtId="165" fontId="6" fillId="5" borderId="24" xfId="0" applyNumberFormat="1" applyFont="1" applyFill="1" applyBorder="1" applyAlignment="1">
      <alignment horizontal="right" vertical="top" shrinkToFit="1"/>
    </xf>
    <xf numFmtId="0" fontId="3" fillId="2" borderId="1" xfId="0" applyFont="1" applyFill="1" applyBorder="1" applyAlignment="1">
      <alignment horizontal="center" vertical="top" wrapText="1"/>
    </xf>
    <xf numFmtId="0" fontId="3" fillId="4" borderId="27" xfId="0" applyFont="1" applyFill="1" applyBorder="1" applyAlignment="1">
      <alignment horizontal="center" vertical="top" wrapText="1"/>
    </xf>
    <xf numFmtId="0" fontId="3" fillId="4" borderId="1" xfId="0" applyFont="1" applyFill="1" applyBorder="1" applyAlignment="1">
      <alignment horizontal="center" vertical="top" wrapText="1"/>
    </xf>
    <xf numFmtId="0" fontId="3" fillId="4" borderId="24" xfId="0" applyFont="1" applyFill="1" applyBorder="1" applyAlignment="1">
      <alignment horizontal="center" vertical="top" wrapText="1"/>
    </xf>
    <xf numFmtId="0" fontId="3" fillId="4" borderId="4" xfId="0" applyFont="1" applyFill="1" applyBorder="1" applyAlignment="1">
      <alignment horizontal="center" vertical="top" wrapText="1"/>
    </xf>
    <xf numFmtId="0" fontId="3" fillId="4" borderId="1" xfId="0" applyFont="1" applyFill="1" applyBorder="1" applyAlignment="1">
      <alignment horizontal="center" vertical="top" shrinkToFit="1"/>
    </xf>
    <xf numFmtId="49" fontId="6" fillId="4" borderId="1" xfId="0" applyNumberFormat="1" applyFont="1" applyFill="1" applyBorder="1" applyAlignment="1">
      <alignment horizontal="center" vertical="top" shrinkToFit="1"/>
    </xf>
    <xf numFmtId="2" fontId="6" fillId="2" borderId="1" xfId="0" applyNumberFormat="1" applyFont="1" applyFill="1" applyBorder="1" applyAlignment="1">
      <alignment horizontal="left" vertical="top" shrinkToFit="1"/>
    </xf>
    <xf numFmtId="0" fontId="3" fillId="2" borderId="24" xfId="0" applyFont="1" applyFill="1" applyBorder="1" applyAlignment="1">
      <alignment horizontal="left" vertical="top" shrinkToFit="1"/>
    </xf>
    <xf numFmtId="0" fontId="3" fillId="4" borderId="4" xfId="0" applyFont="1" applyFill="1" applyBorder="1" applyAlignment="1">
      <alignment horizontal="center" vertical="top" shrinkToFit="1"/>
    </xf>
    <xf numFmtId="2" fontId="3" fillId="2" borderId="1" xfId="0" applyNumberFormat="1" applyFont="1" applyFill="1" applyBorder="1" applyAlignment="1">
      <alignment horizontal="left" vertical="top"/>
    </xf>
    <xf numFmtId="2" fontId="6" fillId="2" borderId="1" xfId="0" applyNumberFormat="1" applyFont="1" applyFill="1" applyBorder="1" applyAlignment="1">
      <alignment horizontal="left" vertical="top"/>
    </xf>
    <xf numFmtId="0" fontId="3" fillId="4" borderId="1" xfId="0" applyNumberFormat="1" applyFont="1" applyFill="1" applyBorder="1" applyAlignment="1">
      <alignment horizontal="center" vertical="top" wrapText="1" shrinkToFit="1"/>
    </xf>
    <xf numFmtId="0" fontId="7" fillId="0" borderId="27" xfId="0" applyFont="1" applyFill="1" applyBorder="1" applyAlignment="1">
      <alignment horizontal="center" vertical="top"/>
    </xf>
    <xf numFmtId="49" fontId="7" fillId="0" borderId="1" xfId="0" applyNumberFormat="1" applyFont="1" applyFill="1" applyBorder="1" applyAlignment="1">
      <alignment horizontal="center" vertical="top"/>
    </xf>
    <xf numFmtId="0" fontId="7" fillId="0" borderId="24" xfId="0" applyFont="1" applyFill="1" applyBorder="1" applyAlignment="1">
      <alignment horizontal="center" vertical="top"/>
    </xf>
    <xf numFmtId="0" fontId="3" fillId="0" borderId="4" xfId="0" applyNumberFormat="1" applyFont="1" applyFill="1" applyBorder="1" applyAlignment="1" applyProtection="1">
      <alignment vertical="top" wrapText="1" shrinkToFit="1"/>
      <protection locked="0"/>
    </xf>
    <xf numFmtId="49" fontId="6" fillId="0" borderId="1" xfId="0" applyNumberFormat="1" applyFont="1" applyFill="1" applyBorder="1" applyAlignment="1">
      <alignment horizontal="center" vertical="top" wrapText="1" shrinkToFit="1"/>
    </xf>
    <xf numFmtId="0" fontId="6" fillId="0" borderId="2" xfId="0" applyFont="1" applyFill="1" applyBorder="1" applyAlignment="1">
      <alignment horizontal="center" vertical="top" wrapText="1" shrinkToFit="1"/>
    </xf>
    <xf numFmtId="49" fontId="6" fillId="0" borderId="2" xfId="0" applyNumberFormat="1" applyFont="1" applyFill="1" applyBorder="1" applyAlignment="1">
      <alignment horizontal="center" vertical="top" shrinkToFit="1"/>
    </xf>
    <xf numFmtId="0" fontId="6" fillId="0" borderId="29" xfId="0" applyFont="1" applyFill="1" applyBorder="1" applyAlignment="1">
      <alignment horizontal="center" vertical="top" shrinkToFit="1"/>
    </xf>
    <xf numFmtId="4" fontId="3" fillId="0" borderId="13" xfId="0" applyNumberFormat="1" applyFont="1" applyFill="1" applyBorder="1" applyAlignment="1">
      <alignment horizontal="right" vertical="top" shrinkToFit="1"/>
    </xf>
    <xf numFmtId="4" fontId="3" fillId="0" borderId="11" xfId="0" applyNumberFormat="1" applyFont="1" applyFill="1" applyBorder="1" applyAlignment="1">
      <alignment horizontal="right" vertical="top" shrinkToFit="1"/>
    </xf>
    <xf numFmtId="0" fontId="3" fillId="0" borderId="1" xfId="0" applyFont="1" applyFill="1" applyBorder="1" applyAlignment="1">
      <alignment vertical="center"/>
    </xf>
    <xf numFmtId="49" fontId="6" fillId="0" borderId="1" xfId="0" applyNumberFormat="1" applyFont="1" applyBorder="1" applyAlignment="1">
      <alignment vertical="top" wrapText="1"/>
    </xf>
    <xf numFmtId="49" fontId="3" fillId="0" borderId="1" xfId="0" applyNumberFormat="1" applyFont="1" applyBorder="1" applyAlignment="1">
      <alignment vertical="top" wrapText="1"/>
    </xf>
    <xf numFmtId="49" fontId="3" fillId="0" borderId="1" xfId="0" applyNumberFormat="1" applyFont="1" applyBorder="1" applyAlignment="1">
      <alignment vertical="top"/>
    </xf>
    <xf numFmtId="49" fontId="6" fillId="2" borderId="1" xfId="0" applyNumberFormat="1" applyFont="1" applyFill="1" applyBorder="1" applyAlignment="1">
      <alignment vertical="top"/>
    </xf>
    <xf numFmtId="49" fontId="3" fillId="2" borderId="1" xfId="0" applyNumberFormat="1" applyFont="1" applyFill="1" applyBorder="1" applyAlignment="1">
      <alignment vertical="top"/>
    </xf>
    <xf numFmtId="2" fontId="3" fillId="2" borderId="4" xfId="0" applyNumberFormat="1" applyFont="1" applyFill="1" applyBorder="1" applyAlignment="1">
      <alignment horizontal="left" vertical="top"/>
    </xf>
    <xf numFmtId="166" fontId="3" fillId="0" borderId="1" xfId="0" applyNumberFormat="1" applyFont="1" applyBorder="1" applyAlignment="1">
      <alignment horizontal="center" vertical="top" wrapText="1"/>
    </xf>
    <xf numFmtId="14" fontId="3" fillId="0" borderId="1" xfId="0" applyNumberFormat="1" applyFont="1" applyBorder="1" applyAlignment="1">
      <alignment vertical="top"/>
    </xf>
    <xf numFmtId="0" fontId="3" fillId="0" borderId="1" xfId="0" applyFont="1" applyBorder="1" applyAlignment="1">
      <alignment vertical="top" wrapText="1"/>
    </xf>
    <xf numFmtId="49" fontId="6" fillId="0" borderId="1" xfId="0" applyNumberFormat="1" applyFont="1" applyBorder="1" applyAlignment="1">
      <alignment vertical="top"/>
    </xf>
    <xf numFmtId="49" fontId="3" fillId="0" borderId="1" xfId="0" applyNumberFormat="1" applyFont="1" applyBorder="1" applyAlignment="1">
      <alignment horizontal="center" vertical="top"/>
    </xf>
    <xf numFmtId="2" fontId="6" fillId="2" borderId="4" xfId="0" applyNumberFormat="1" applyFont="1" applyFill="1" applyBorder="1" applyAlignment="1">
      <alignment horizontal="center" vertical="top"/>
    </xf>
    <xf numFmtId="0" fontId="3" fillId="2" borderId="24" xfId="0" applyFont="1" applyFill="1" applyBorder="1" applyAlignment="1">
      <alignment horizontal="left" vertical="top"/>
    </xf>
    <xf numFmtId="2" fontId="6" fillId="2" borderId="3" xfId="0" applyNumberFormat="1" applyFont="1" applyFill="1" applyBorder="1" applyAlignment="1">
      <alignment horizontal="center" vertical="top"/>
    </xf>
    <xf numFmtId="0" fontId="6" fillId="0" borderId="0" xfId="0" applyFont="1" applyAlignment="1">
      <alignment vertical="center"/>
    </xf>
    <xf numFmtId="0" fontId="4" fillId="0" borderId="0" xfId="0" applyFont="1" applyFill="1" applyBorder="1"/>
    <xf numFmtId="0" fontId="3" fillId="0" borderId="0" xfId="0" applyFont="1" applyFill="1" applyBorder="1" applyAlignment="1"/>
    <xf numFmtId="4" fontId="5" fillId="0" borderId="1" xfId="0" applyNumberFormat="1" applyFont="1" applyFill="1" applyBorder="1" applyAlignment="1">
      <alignment horizontal="center" vertical="center" shrinkToFit="1"/>
    </xf>
    <xf numFmtId="0" fontId="4" fillId="0" borderId="1" xfId="0" applyFont="1" applyFill="1" applyBorder="1"/>
    <xf numFmtId="0" fontId="5" fillId="0" borderId="1" xfId="0" applyFont="1" applyFill="1" applyBorder="1" applyAlignment="1">
      <alignment horizontal="center" vertical="center" shrinkToFit="1"/>
    </xf>
    <xf numFmtId="4" fontId="5" fillId="0" borderId="1" xfId="0" applyNumberFormat="1" applyFont="1" applyBorder="1"/>
    <xf numFmtId="14" fontId="3" fillId="0" borderId="1" xfId="0" applyNumberFormat="1" applyFont="1" applyFill="1" applyBorder="1" applyAlignment="1">
      <alignment horizontal="center" vertical="center" wrapText="1"/>
    </xf>
    <xf numFmtId="0" fontId="6" fillId="5" borderId="13" xfId="0" applyFont="1" applyFill="1" applyBorder="1" applyAlignment="1">
      <alignment horizontal="center"/>
    </xf>
    <xf numFmtId="0" fontId="6" fillId="5" borderId="12" xfId="0" applyFont="1" applyFill="1" applyBorder="1" applyAlignment="1">
      <alignment horizontal="center"/>
    </xf>
    <xf numFmtId="2" fontId="6" fillId="2" borderId="4" xfId="0" applyNumberFormat="1" applyFont="1" applyFill="1" applyBorder="1" applyAlignment="1">
      <alignment horizontal="center" vertical="top"/>
    </xf>
    <xf numFmtId="2" fontId="6" fillId="2" borderId="3" xfId="0" applyNumberFormat="1" applyFont="1" applyFill="1" applyBorder="1" applyAlignment="1">
      <alignment horizontal="center" vertical="top"/>
    </xf>
    <xf numFmtId="0" fontId="3" fillId="2" borderId="24" xfId="0" applyFont="1" applyFill="1" applyBorder="1" applyAlignment="1">
      <alignment horizontal="left" vertical="top"/>
    </xf>
    <xf numFmtId="0" fontId="3" fillId="2" borderId="24" xfId="0" applyFont="1" applyFill="1" applyBorder="1" applyAlignment="1">
      <alignment vertical="top"/>
    </xf>
    <xf numFmtId="0" fontId="6" fillId="0" borderId="1" xfId="0" applyFont="1" applyFill="1" applyBorder="1" applyAlignment="1">
      <alignment vertical="center"/>
    </xf>
    <xf numFmtId="0" fontId="3" fillId="0" borderId="1" xfId="0" applyFont="1" applyFill="1" applyBorder="1" applyAlignment="1"/>
    <xf numFmtId="0" fontId="6" fillId="0" borderId="1" xfId="0" applyFont="1" applyFill="1" applyBorder="1" applyAlignment="1">
      <alignment vertical="center" wrapText="1"/>
    </xf>
    <xf numFmtId="0" fontId="3" fillId="0" borderId="4" xfId="0" applyFont="1" applyBorder="1" applyAlignment="1">
      <alignment horizontal="center" vertical="top" wrapText="1"/>
    </xf>
    <xf numFmtId="0" fontId="3" fillId="0" borderId="2" xfId="0" applyFont="1" applyBorder="1" applyAlignment="1">
      <alignment horizontal="center" vertical="top" wrapText="1"/>
    </xf>
    <xf numFmtId="166" fontId="3" fillId="0" borderId="1" xfId="0" applyNumberFormat="1" applyFont="1" applyBorder="1" applyAlignment="1">
      <alignment horizontal="center" vertical="top" wrapText="1"/>
    </xf>
    <xf numFmtId="0" fontId="3" fillId="0" borderId="1" xfId="0" applyFont="1" applyBorder="1" applyAlignment="1">
      <alignment horizontal="center" vertical="top" wrapText="1"/>
    </xf>
    <xf numFmtId="0" fontId="3" fillId="0" borderId="3" xfId="0" applyFont="1" applyBorder="1" applyAlignment="1">
      <alignment horizontal="center" vertical="top" wrapText="1"/>
    </xf>
    <xf numFmtId="49" fontId="6" fillId="0" borderId="1" xfId="0" applyNumberFormat="1" applyFont="1" applyBorder="1" applyAlignment="1">
      <alignment vertical="top"/>
    </xf>
    <xf numFmtId="0" fontId="3" fillId="0" borderId="1" xfId="0" applyFont="1" applyBorder="1" applyAlignment="1">
      <alignment vertical="top"/>
    </xf>
    <xf numFmtId="49" fontId="3" fillId="0" borderId="1" xfId="0" applyNumberFormat="1" applyFont="1" applyBorder="1" applyAlignment="1">
      <alignment horizontal="center" vertical="top"/>
    </xf>
    <xf numFmtId="0" fontId="3" fillId="0" borderId="1" xfId="0" applyFont="1" applyBorder="1" applyAlignment="1">
      <alignment horizontal="center" vertical="top"/>
    </xf>
    <xf numFmtId="0" fontId="3" fillId="2" borderId="4"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2" borderId="4" xfId="0" applyNumberFormat="1" applyFont="1" applyFill="1" applyBorder="1" applyAlignment="1">
      <alignment horizontal="center" vertical="top" wrapText="1" shrinkToFit="1"/>
    </xf>
    <xf numFmtId="0" fontId="3" fillId="2" borderId="3" xfId="0" applyNumberFormat="1" applyFont="1" applyFill="1" applyBorder="1" applyAlignment="1">
      <alignment horizontal="center" vertical="top" wrapText="1" shrinkToFit="1"/>
    </xf>
    <xf numFmtId="0" fontId="3" fillId="2" borderId="1" xfId="0" applyFont="1" applyFill="1" applyBorder="1" applyAlignment="1">
      <alignment horizontal="center" vertical="top" wrapText="1"/>
    </xf>
    <xf numFmtId="14" fontId="3" fillId="2" borderId="4" xfId="0" applyNumberFormat="1" applyFont="1" applyFill="1" applyBorder="1" applyAlignment="1">
      <alignment horizontal="center" vertical="top" wrapText="1"/>
    </xf>
    <xf numFmtId="14" fontId="3" fillId="2" borderId="3" xfId="0" applyNumberFormat="1" applyFont="1" applyFill="1" applyBorder="1" applyAlignment="1">
      <alignment horizontal="center" vertical="top" wrapText="1"/>
    </xf>
    <xf numFmtId="0" fontId="3" fillId="4" borderId="4" xfId="0" applyNumberFormat="1" applyFont="1" applyFill="1" applyBorder="1" applyAlignment="1">
      <alignment horizontal="center" vertical="top" wrapText="1" shrinkToFit="1"/>
    </xf>
    <xf numFmtId="0" fontId="3" fillId="4" borderId="3" xfId="0" applyNumberFormat="1" applyFont="1" applyFill="1" applyBorder="1" applyAlignment="1">
      <alignment horizontal="center" vertical="top" wrapText="1" shrinkToFit="1"/>
    </xf>
    <xf numFmtId="14" fontId="3" fillId="0" borderId="4" xfId="0" applyNumberFormat="1" applyFont="1" applyBorder="1" applyAlignment="1">
      <alignment horizontal="center" vertical="top" wrapText="1"/>
    </xf>
    <xf numFmtId="14" fontId="3" fillId="0" borderId="3" xfId="0" applyNumberFormat="1" applyFont="1" applyBorder="1" applyAlignment="1">
      <alignment horizontal="center" vertical="top" wrapText="1"/>
    </xf>
    <xf numFmtId="0" fontId="3" fillId="2" borderId="2" xfId="0" applyFont="1" applyFill="1" applyBorder="1" applyAlignment="1">
      <alignment horizontal="center" vertical="top" wrapText="1"/>
    </xf>
    <xf numFmtId="0" fontId="3" fillId="2" borderId="4" xfId="0" applyFont="1" applyFill="1" applyBorder="1" applyAlignment="1">
      <alignment horizontal="center" vertical="top" wrapText="1" shrinkToFit="1"/>
    </xf>
    <xf numFmtId="0" fontId="3" fillId="2" borderId="2" xfId="0" applyFont="1" applyFill="1" applyBorder="1" applyAlignment="1">
      <alignment horizontal="center" vertical="top" wrapText="1" shrinkToFit="1"/>
    </xf>
    <xf numFmtId="0" fontId="3" fillId="2" borderId="3" xfId="0" applyFont="1" applyFill="1" applyBorder="1" applyAlignment="1">
      <alignment horizontal="center" vertical="top" wrapText="1" shrinkToFit="1"/>
    </xf>
    <xf numFmtId="0" fontId="3" fillId="4" borderId="1" xfId="0" applyNumberFormat="1" applyFont="1" applyFill="1" applyBorder="1" applyAlignment="1">
      <alignment horizontal="center" vertical="top" wrapText="1" shrinkToFit="1"/>
    </xf>
    <xf numFmtId="14" fontId="3" fillId="0" borderId="1" xfId="0" applyNumberFormat="1" applyFont="1" applyBorder="1" applyAlignment="1">
      <alignment horizontal="center" vertical="top" wrapText="1"/>
    </xf>
    <xf numFmtId="0" fontId="3" fillId="0" borderId="4" xfId="0" applyFont="1"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4" borderId="1" xfId="0" applyFont="1" applyFill="1" applyBorder="1" applyAlignment="1">
      <alignment horizontal="center" vertical="top" wrapText="1"/>
    </xf>
    <xf numFmtId="0" fontId="3" fillId="4" borderId="1" xfId="0" applyFont="1" applyFill="1" applyBorder="1" applyAlignment="1">
      <alignment horizontal="center" vertical="top" wrapText="1" shrinkToFit="1"/>
    </xf>
    <xf numFmtId="0" fontId="6" fillId="4" borderId="23" xfId="0" applyFont="1" applyFill="1" applyBorder="1" applyAlignment="1">
      <alignment horizontal="center" vertical="top" wrapText="1"/>
    </xf>
    <xf numFmtId="0" fontId="6" fillId="4" borderId="25" xfId="0" applyFont="1" applyFill="1" applyBorder="1" applyAlignment="1">
      <alignment horizontal="center" vertical="top" wrapText="1"/>
    </xf>
    <xf numFmtId="0" fontId="6" fillId="0" borderId="25" xfId="0" applyFont="1" applyBorder="1" applyAlignment="1">
      <alignment horizontal="center" vertical="top"/>
    </xf>
    <xf numFmtId="0" fontId="3" fillId="4" borderId="4" xfId="0" applyFont="1" applyFill="1" applyBorder="1" applyAlignment="1">
      <alignment horizontal="center" vertical="top" wrapText="1"/>
    </xf>
    <xf numFmtId="0" fontId="3" fillId="4" borderId="2" xfId="0" applyFont="1" applyFill="1" applyBorder="1" applyAlignment="1">
      <alignment horizontal="center" vertical="top" wrapText="1"/>
    </xf>
    <xf numFmtId="0" fontId="3" fillId="4" borderId="3" xfId="0" applyFont="1" applyFill="1" applyBorder="1" applyAlignment="1">
      <alignment horizontal="center" vertical="top" wrapText="1"/>
    </xf>
    <xf numFmtId="0" fontId="3" fillId="4" borderId="4" xfId="0" applyFont="1" applyFill="1" applyBorder="1" applyAlignment="1">
      <alignment horizontal="center" vertical="top" wrapText="1" shrinkToFit="1"/>
    </xf>
    <xf numFmtId="0" fontId="3" fillId="4" borderId="2" xfId="0" applyFont="1" applyFill="1" applyBorder="1" applyAlignment="1">
      <alignment horizontal="center" vertical="top" wrapText="1" shrinkToFit="1"/>
    </xf>
    <xf numFmtId="0" fontId="3" fillId="4" borderId="3" xfId="0" applyFont="1" applyFill="1" applyBorder="1" applyAlignment="1">
      <alignment horizontal="center" vertical="top" wrapText="1" shrinkToFit="1"/>
    </xf>
    <xf numFmtId="0" fontId="3" fillId="4" borderId="4" xfId="0" applyFont="1" applyFill="1" applyBorder="1" applyAlignment="1">
      <alignment horizontal="center" vertical="top" shrinkToFit="1"/>
    </xf>
    <xf numFmtId="0" fontId="3" fillId="4" borderId="2" xfId="0" applyFont="1" applyFill="1" applyBorder="1" applyAlignment="1">
      <alignment horizontal="center" vertical="top" shrinkToFit="1"/>
    </xf>
    <xf numFmtId="0" fontId="3" fillId="4" borderId="3" xfId="0" applyFont="1" applyFill="1" applyBorder="1" applyAlignment="1">
      <alignment horizontal="center" vertical="top" shrinkToFit="1"/>
    </xf>
    <xf numFmtId="14" fontId="3" fillId="4" borderId="4" xfId="0" applyNumberFormat="1" applyFont="1" applyFill="1" applyBorder="1" applyAlignment="1">
      <alignment horizontal="center" vertical="top" shrinkToFit="1"/>
    </xf>
    <xf numFmtId="14" fontId="3" fillId="4" borderId="2" xfId="0" applyNumberFormat="1" applyFont="1" applyFill="1" applyBorder="1" applyAlignment="1">
      <alignment horizontal="center" vertical="top" shrinkToFit="1"/>
    </xf>
    <xf numFmtId="14" fontId="3" fillId="4" borderId="3" xfId="0" applyNumberFormat="1" applyFont="1" applyFill="1" applyBorder="1" applyAlignment="1">
      <alignment horizontal="center" vertical="top" shrinkToFit="1"/>
    </xf>
    <xf numFmtId="0" fontId="3" fillId="0" borderId="1" xfId="0" applyFont="1" applyBorder="1" applyAlignment="1">
      <alignment horizontal="center" wrapText="1"/>
    </xf>
    <xf numFmtId="0" fontId="6" fillId="3" borderId="33"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3" fillId="4" borderId="27" xfId="0" applyFont="1" applyFill="1" applyBorder="1" applyAlignment="1">
      <alignment horizontal="center" vertical="top" wrapText="1"/>
    </xf>
    <xf numFmtId="0" fontId="3" fillId="4" borderId="4" xfId="0" applyFont="1" applyFill="1" applyBorder="1" applyAlignment="1">
      <alignment horizontal="left" vertical="top" wrapText="1"/>
    </xf>
    <xf numFmtId="0" fontId="3" fillId="4"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9" xfId="0" applyFont="1" applyFill="1" applyBorder="1" applyAlignment="1">
      <alignment horizontal="center" vertical="top" wrapText="1"/>
    </xf>
    <xf numFmtId="0" fontId="3" fillId="4" borderId="22" xfId="0" applyFont="1" applyFill="1" applyBorder="1" applyAlignment="1">
      <alignment horizontal="center" vertical="top" wrapText="1"/>
    </xf>
    <xf numFmtId="0" fontId="3" fillId="4" borderId="7" xfId="0" applyFont="1" applyFill="1" applyBorder="1" applyAlignment="1">
      <alignment horizontal="center" vertical="top" wrapText="1"/>
    </xf>
    <xf numFmtId="0" fontId="3" fillId="2" borderId="24" xfId="0" applyFont="1" applyFill="1" applyBorder="1" applyAlignment="1">
      <alignment horizontal="center" vertical="top" wrapText="1"/>
    </xf>
    <xf numFmtId="0" fontId="3" fillId="2" borderId="11" xfId="0" applyFont="1" applyFill="1" applyBorder="1" applyAlignment="1">
      <alignment horizontal="center" vertical="top" wrapText="1"/>
    </xf>
    <xf numFmtId="0" fontId="3" fillId="2" borderId="12" xfId="0" applyFont="1" applyFill="1" applyBorder="1" applyAlignment="1">
      <alignment horizontal="center" vertical="top" wrapText="1"/>
    </xf>
    <xf numFmtId="0" fontId="3" fillId="0" borderId="4" xfId="0" applyFont="1" applyFill="1" applyBorder="1" applyAlignment="1">
      <alignment horizontal="center" vertical="center" wrapText="1" shrinkToFit="1"/>
    </xf>
    <xf numFmtId="0" fontId="3" fillId="0" borderId="2" xfId="0" applyFont="1" applyFill="1" applyBorder="1" applyAlignment="1">
      <alignment horizontal="center" vertical="center" wrapText="1" shrinkToFit="1"/>
    </xf>
    <xf numFmtId="0" fontId="6" fillId="0" borderId="4" xfId="0" applyFont="1" applyFill="1" applyBorder="1" applyAlignment="1">
      <alignment horizontal="center" vertical="top" wrapText="1"/>
    </xf>
    <xf numFmtId="0" fontId="6" fillId="0" borderId="3" xfId="0" applyFont="1" applyFill="1" applyBorder="1" applyAlignment="1">
      <alignment horizontal="center" vertical="top"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center" vertical="center" wrapText="1" shrinkToFit="1"/>
    </xf>
    <xf numFmtId="14" fontId="3" fillId="0" borderId="4" xfId="0" applyNumberFormat="1" applyFont="1" applyFill="1" applyBorder="1" applyAlignment="1">
      <alignment horizontal="center" vertical="center" wrapText="1" shrinkToFit="1"/>
    </xf>
    <xf numFmtId="14" fontId="3" fillId="0" borderId="3" xfId="0" applyNumberFormat="1" applyFont="1" applyFill="1" applyBorder="1" applyAlignment="1">
      <alignment horizontal="center" vertical="center" wrapText="1" shrinkToFit="1"/>
    </xf>
    <xf numFmtId="0" fontId="6" fillId="5" borderId="11" xfId="0" applyFont="1" applyFill="1" applyBorder="1" applyAlignment="1">
      <alignment horizontal="left" vertical="top" wrapText="1"/>
    </xf>
    <xf numFmtId="0" fontId="6" fillId="5" borderId="13" xfId="0" applyFont="1" applyFill="1" applyBorder="1" applyAlignment="1">
      <alignment horizontal="left" vertical="top" wrapText="1"/>
    </xf>
    <xf numFmtId="0" fontId="6" fillId="5" borderId="12" xfId="0" applyFont="1" applyFill="1" applyBorder="1" applyAlignment="1">
      <alignment horizontal="left" vertical="top" wrapText="1"/>
    </xf>
    <xf numFmtId="0" fontId="6" fillId="0" borderId="4" xfId="0" applyFont="1" applyFill="1" applyBorder="1" applyAlignment="1">
      <alignment horizontal="center" vertical="top" wrapText="1" shrinkToFit="1"/>
    </xf>
    <xf numFmtId="0" fontId="3" fillId="0" borderId="2" xfId="0" applyFont="1" applyFill="1" applyBorder="1" applyAlignment="1">
      <alignment horizontal="center" vertical="top" wrapText="1"/>
    </xf>
    <xf numFmtId="0" fontId="3" fillId="0" borderId="3" xfId="0" applyFont="1" applyFill="1" applyBorder="1" applyAlignment="1">
      <alignment horizontal="center" vertical="top" wrapText="1"/>
    </xf>
    <xf numFmtId="0" fontId="6" fillId="0" borderId="2"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1" xfId="0" applyFont="1" applyFill="1" applyBorder="1" applyAlignment="1">
      <alignment horizontal="center" vertical="center" wrapText="1" shrinkToFi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14" fontId="3" fillId="0" borderId="2" xfId="0" applyNumberFormat="1" applyFont="1" applyFill="1" applyBorder="1" applyAlignment="1">
      <alignment horizontal="center" vertical="center" wrapText="1" shrinkToFit="1"/>
    </xf>
    <xf numFmtId="0" fontId="6" fillId="0" borderId="1" xfId="0" applyFont="1" applyFill="1" applyBorder="1" applyAlignment="1">
      <alignment horizontal="center" vertical="top" wrapText="1" shrinkToFit="1"/>
    </xf>
    <xf numFmtId="14" fontId="3" fillId="0" borderId="4" xfId="0" applyNumberFormat="1" applyFont="1" applyFill="1" applyBorder="1" applyAlignment="1">
      <alignment horizontal="center" vertical="center" wrapText="1"/>
    </xf>
    <xf numFmtId="14" fontId="3" fillId="0" borderId="3" xfId="0" applyNumberFormat="1" applyFont="1" applyFill="1" applyBorder="1" applyAlignment="1">
      <alignment horizontal="center" vertical="center" wrapText="1"/>
    </xf>
    <xf numFmtId="0" fontId="3" fillId="0" borderId="3" xfId="0" applyFont="1" applyFill="1" applyBorder="1" applyAlignment="1">
      <alignment vertical="center" wrapText="1"/>
    </xf>
    <xf numFmtId="14" fontId="3" fillId="0" borderId="1" xfId="0" applyNumberFormat="1" applyFont="1" applyFill="1" applyBorder="1" applyAlignment="1">
      <alignment horizontal="center" vertical="center" wrapText="1" shrinkToFit="1"/>
    </xf>
    <xf numFmtId="0" fontId="6" fillId="0" borderId="3" xfId="0" applyFont="1" applyFill="1" applyBorder="1" applyAlignment="1">
      <alignment horizontal="center" vertical="top" wrapText="1" shrinkToFit="1"/>
    </xf>
    <xf numFmtId="0" fontId="6" fillId="0" borderId="2" xfId="0" applyFont="1" applyFill="1" applyBorder="1" applyAlignment="1">
      <alignment horizontal="center" vertical="top" wrapText="1" shrinkToFit="1"/>
    </xf>
    <xf numFmtId="0" fontId="6" fillId="0" borderId="4" xfId="0" applyFont="1" applyFill="1" applyBorder="1" applyAlignment="1">
      <alignment horizontal="center" wrapText="1" shrinkToFit="1"/>
    </xf>
    <xf numFmtId="0" fontId="6" fillId="0" borderId="3" xfId="0" applyFont="1" applyFill="1" applyBorder="1" applyAlignment="1">
      <alignment horizontal="center" wrapText="1" shrinkToFit="1"/>
    </xf>
    <xf numFmtId="0" fontId="3" fillId="0" borderId="4" xfId="0" applyFont="1" applyFill="1" applyBorder="1" applyAlignment="1">
      <alignment horizontal="center" vertical="top" wrapText="1" shrinkToFit="1"/>
    </xf>
    <xf numFmtId="0" fontId="3" fillId="0" borderId="2" xfId="0" applyFont="1" applyFill="1" applyBorder="1" applyAlignment="1">
      <alignment horizontal="center" vertical="top" wrapText="1" shrinkToFit="1"/>
    </xf>
    <xf numFmtId="0" fontId="3" fillId="0" borderId="1" xfId="0" applyFont="1" applyFill="1" applyBorder="1" applyAlignment="1">
      <alignment horizontal="center" vertical="top" wrapText="1" shrinkToFi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0" fontId="3" fillId="0" borderId="3" xfId="0" applyFont="1" applyFill="1" applyBorder="1"/>
    <xf numFmtId="0" fontId="6" fillId="0" borderId="4" xfId="0" applyFont="1" applyFill="1" applyBorder="1" applyAlignment="1">
      <alignment horizontal="center" vertical="center" wrapText="1" shrinkToFit="1"/>
    </xf>
    <xf numFmtId="0" fontId="6" fillId="0" borderId="3" xfId="0" applyFont="1" applyFill="1" applyBorder="1" applyAlignment="1">
      <alignment horizontal="center" vertical="center" wrapText="1" shrinkToFit="1"/>
    </xf>
    <xf numFmtId="0" fontId="6" fillId="0" borderId="2" xfId="0" applyFont="1" applyFill="1" applyBorder="1" applyAlignment="1">
      <alignment horizontal="center" vertical="center" wrapText="1" shrinkToFit="1"/>
    </xf>
    <xf numFmtId="0" fontId="3" fillId="0" borderId="4" xfId="0" applyNumberFormat="1" applyFont="1" applyFill="1" applyBorder="1" applyAlignment="1">
      <alignment horizontal="center" vertical="center" wrapText="1" shrinkToFit="1"/>
    </xf>
    <xf numFmtId="0" fontId="3" fillId="0" borderId="2" xfId="0" applyNumberFormat="1" applyFont="1" applyFill="1" applyBorder="1" applyAlignment="1">
      <alignment horizontal="center" vertical="center" wrapText="1" shrinkToFit="1"/>
    </xf>
    <xf numFmtId="0" fontId="3" fillId="0" borderId="3" xfId="0" applyFont="1" applyFill="1" applyBorder="1" applyAlignment="1">
      <alignment horizontal="center" vertical="top" wrapText="1" shrinkToFit="1"/>
    </xf>
    <xf numFmtId="49" fontId="6" fillId="0" borderId="1" xfId="0" applyNumberFormat="1" applyFont="1" applyFill="1" applyBorder="1" applyAlignment="1">
      <alignment horizontal="center" vertical="top" wrapText="1" shrinkToFit="1"/>
    </xf>
    <xf numFmtId="0" fontId="3" fillId="0" borderId="3" xfId="0" applyNumberFormat="1" applyFont="1" applyFill="1" applyBorder="1" applyAlignment="1">
      <alignment horizontal="center" vertical="center" wrapText="1" shrinkToFit="1"/>
    </xf>
    <xf numFmtId="0" fontId="6" fillId="0" borderId="4" xfId="0" applyFont="1" applyFill="1" applyBorder="1" applyAlignment="1">
      <alignment horizontal="center" wrapText="1"/>
    </xf>
    <xf numFmtId="0" fontId="6" fillId="0" borderId="3" xfId="0" applyFont="1" applyFill="1" applyBorder="1" applyAlignment="1">
      <alignment horizontal="center" wrapText="1"/>
    </xf>
    <xf numFmtId="0" fontId="3" fillId="0" borderId="4"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14" fontId="3" fillId="0" borderId="4" xfId="0" applyNumberFormat="1" applyFont="1" applyFill="1" applyBorder="1" applyAlignment="1">
      <alignment horizontal="center" vertical="center" shrinkToFi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14" fontId="3" fillId="0" borderId="9" xfId="0" applyNumberFormat="1" applyFont="1" applyFill="1" applyBorder="1" applyAlignment="1">
      <alignment horizontal="center" vertical="center"/>
    </xf>
    <xf numFmtId="14" fontId="3" fillId="0" borderId="10" xfId="0" applyNumberFormat="1" applyFont="1" applyFill="1" applyBorder="1" applyAlignment="1">
      <alignment horizontal="center" vertical="center"/>
    </xf>
    <xf numFmtId="0" fontId="3" fillId="0" borderId="4" xfId="0" applyFont="1" applyFill="1" applyBorder="1" applyAlignment="1">
      <alignment horizontal="center" wrapText="1"/>
    </xf>
    <xf numFmtId="0" fontId="3" fillId="0" borderId="3" xfId="0" applyFont="1" applyFill="1" applyBorder="1" applyAlignment="1">
      <alignment horizontal="center" wrapText="1"/>
    </xf>
    <xf numFmtId="0" fontId="6" fillId="0" borderId="2" xfId="0" applyFont="1" applyFill="1" applyBorder="1" applyAlignment="1">
      <alignment horizontal="center" wrapText="1"/>
    </xf>
    <xf numFmtId="0" fontId="6" fillId="0" borderId="1" xfId="0" applyFont="1" applyFill="1" applyBorder="1" applyAlignment="1">
      <alignment horizontal="center" wrapText="1"/>
    </xf>
    <xf numFmtId="0" fontId="6" fillId="0" borderId="1" xfId="0" applyFont="1" applyFill="1" applyBorder="1" applyAlignment="1">
      <alignment horizontal="center" vertical="center" wrapText="1"/>
    </xf>
    <xf numFmtId="49" fontId="6" fillId="0" borderId="4" xfId="0" applyNumberFormat="1" applyFont="1" applyFill="1" applyBorder="1" applyAlignment="1">
      <alignment horizontal="center" vertical="top" wrapText="1"/>
    </xf>
    <xf numFmtId="0" fontId="3" fillId="0" borderId="7" xfId="0" applyFont="1" applyFill="1" applyBorder="1" applyAlignment="1">
      <alignment horizontal="center" vertical="center" wrapText="1"/>
    </xf>
    <xf numFmtId="0" fontId="3" fillId="0" borderId="8" xfId="0" applyFont="1" applyFill="1" applyBorder="1"/>
    <xf numFmtId="0" fontId="3" fillId="0" borderId="2" xfId="0" applyFont="1" applyFill="1" applyBorder="1"/>
    <xf numFmtId="0" fontId="6" fillId="0" borderId="9" xfId="0" applyFont="1" applyFill="1" applyBorder="1" applyAlignment="1">
      <alignment horizontal="center" vertical="top" wrapText="1" shrinkToFit="1"/>
    </xf>
    <xf numFmtId="0" fontId="6" fillId="0" borderId="6" xfId="0" applyFont="1" applyFill="1" applyBorder="1" applyAlignment="1">
      <alignment horizontal="center" vertical="top" wrapText="1" shrinkToFit="1"/>
    </xf>
    <xf numFmtId="0" fontId="3" fillId="0" borderId="10" xfId="0" applyFont="1" applyFill="1" applyBorder="1" applyAlignment="1">
      <alignment horizontal="center" vertical="top" wrapText="1"/>
    </xf>
    <xf numFmtId="0" fontId="3" fillId="0" borderId="2" xfId="0" applyFont="1" applyFill="1" applyBorder="1" applyAlignment="1">
      <alignment vertical="center" wrapText="1"/>
    </xf>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6" fillId="0" borderId="2" xfId="0" applyFont="1" applyFill="1" applyBorder="1" applyAlignment="1">
      <alignment horizontal="center" wrapText="1" shrinkToFit="1"/>
    </xf>
    <xf numFmtId="49" fontId="3" fillId="0" borderId="23" xfId="0" applyNumberFormat="1" applyFont="1" applyBorder="1" applyAlignment="1">
      <alignment horizontal="center" vertical="top" wrapText="1" shrinkToFit="1"/>
    </xf>
    <xf numFmtId="49" fontId="3" fillId="0" borderId="25" xfId="0" applyNumberFormat="1" applyFont="1" applyBorder="1" applyAlignment="1">
      <alignment horizontal="center" vertical="top" wrapText="1" shrinkToFit="1"/>
    </xf>
    <xf numFmtId="49" fontId="3" fillId="0" borderId="33" xfId="0" applyNumberFormat="1" applyFont="1" applyBorder="1" applyAlignment="1">
      <alignment horizontal="center" vertical="top" wrapText="1" shrinkToFit="1"/>
    </xf>
    <xf numFmtId="49" fontId="3" fillId="0" borderId="26" xfId="0" applyNumberFormat="1" applyFont="1" applyBorder="1" applyAlignment="1">
      <alignment horizontal="center" vertical="top" wrapText="1" shrinkToFit="1"/>
    </xf>
    <xf numFmtId="49" fontId="6" fillId="0" borderId="1" xfId="0" applyNumberFormat="1" applyFont="1" applyFill="1" applyBorder="1" applyAlignment="1">
      <alignment horizontal="center" vertical="top" wrapText="1"/>
    </xf>
    <xf numFmtId="2" fontId="3" fillId="0" borderId="4" xfId="0" applyNumberFormat="1" applyFont="1" applyFill="1" applyBorder="1" applyAlignment="1">
      <alignment horizontal="center" vertical="center" wrapText="1"/>
    </xf>
    <xf numFmtId="2" fontId="3" fillId="0" borderId="2" xfId="0" applyNumberFormat="1" applyFont="1" applyFill="1" applyBorder="1" applyAlignment="1">
      <alignment horizontal="center" vertical="center" wrapText="1"/>
    </xf>
    <xf numFmtId="2" fontId="3" fillId="0" borderId="3" xfId="0" applyNumberFormat="1" applyFont="1" applyFill="1" applyBorder="1" applyAlignment="1">
      <alignment horizontal="center" vertical="center" wrapText="1"/>
    </xf>
    <xf numFmtId="0" fontId="3" fillId="0" borderId="23" xfId="0" applyFont="1" applyFill="1" applyBorder="1" applyAlignment="1">
      <alignment horizontal="center" vertical="top"/>
    </xf>
    <xf numFmtId="0" fontId="3" fillId="0" borderId="25" xfId="0" applyFont="1" applyFill="1" applyBorder="1" applyAlignment="1">
      <alignment horizontal="center" vertical="top"/>
    </xf>
    <xf numFmtId="49" fontId="3" fillId="0" borderId="4" xfId="0" applyNumberFormat="1" applyFont="1" applyFill="1" applyBorder="1" applyAlignment="1">
      <alignment horizontal="center" vertical="top"/>
    </xf>
    <xf numFmtId="49" fontId="3" fillId="0" borderId="2" xfId="0" applyNumberFormat="1" applyFont="1" applyFill="1" applyBorder="1" applyAlignment="1">
      <alignment horizontal="center" vertical="top"/>
    </xf>
    <xf numFmtId="0" fontId="3" fillId="0" borderId="4" xfId="0" applyFont="1" applyFill="1" applyBorder="1" applyAlignment="1">
      <alignment horizontal="left" vertical="top" wrapText="1"/>
    </xf>
    <xf numFmtId="0" fontId="3" fillId="0" borderId="2" xfId="0" applyFont="1" applyFill="1" applyBorder="1" applyAlignment="1">
      <alignment horizontal="left" vertical="top" wrapText="1"/>
    </xf>
    <xf numFmtId="49" fontId="3" fillId="0" borderId="4" xfId="0" applyNumberFormat="1" applyFont="1" applyFill="1" applyBorder="1" applyAlignment="1">
      <alignment horizontal="center" vertical="top" wrapText="1"/>
    </xf>
    <xf numFmtId="49" fontId="3" fillId="0" borderId="2" xfId="0" applyNumberFormat="1" applyFont="1" applyFill="1" applyBorder="1" applyAlignment="1">
      <alignment horizontal="center" vertical="top" wrapText="1"/>
    </xf>
    <xf numFmtId="0" fontId="3" fillId="0" borderId="4" xfId="0" applyNumberFormat="1" applyFont="1" applyFill="1" applyBorder="1" applyAlignment="1">
      <alignment horizontal="left" vertical="top" wrapText="1"/>
    </xf>
    <xf numFmtId="0" fontId="3" fillId="0" borderId="2" xfId="0" applyNumberFormat="1" applyFont="1" applyFill="1" applyBorder="1" applyAlignment="1">
      <alignment horizontal="left" vertical="top" wrapText="1"/>
    </xf>
    <xf numFmtId="0" fontId="3" fillId="0" borderId="4" xfId="0" applyFont="1" applyFill="1" applyBorder="1" applyAlignment="1">
      <alignment horizontal="center" vertical="top"/>
    </xf>
    <xf numFmtId="0" fontId="3" fillId="0" borderId="2" xfId="0" applyFont="1" applyFill="1" applyBorder="1" applyAlignment="1">
      <alignment horizontal="center" vertical="top"/>
    </xf>
    <xf numFmtId="14" fontId="3" fillId="0" borderId="4" xfId="0" applyNumberFormat="1" applyFont="1" applyFill="1" applyBorder="1" applyAlignment="1">
      <alignment horizontal="center" vertical="top" wrapText="1"/>
    </xf>
    <xf numFmtId="0" fontId="6" fillId="5" borderId="27" xfId="0" applyFont="1" applyFill="1" applyBorder="1" applyAlignment="1">
      <alignment horizontal="center"/>
    </xf>
    <xf numFmtId="0" fontId="6" fillId="5" borderId="1" xfId="0" applyFont="1" applyFill="1" applyBorder="1" applyAlignment="1">
      <alignment horizontal="center"/>
    </xf>
    <xf numFmtId="0" fontId="6" fillId="5" borderId="3" xfId="0" applyFont="1" applyFill="1" applyBorder="1" applyAlignment="1">
      <alignment horizontal="center"/>
    </xf>
    <xf numFmtId="49" fontId="6" fillId="3" borderId="31" xfId="0" applyNumberFormat="1" applyFont="1" applyFill="1" applyBorder="1" applyAlignment="1">
      <alignment horizontal="center" wrapText="1"/>
    </xf>
    <xf numFmtId="49" fontId="6" fillId="3" borderId="13" xfId="0" applyNumberFormat="1" applyFont="1" applyFill="1" applyBorder="1" applyAlignment="1">
      <alignment horizontal="center" wrapText="1"/>
    </xf>
    <xf numFmtId="49" fontId="6" fillId="3" borderId="32" xfId="0" applyNumberFormat="1" applyFont="1" applyFill="1" applyBorder="1" applyAlignment="1">
      <alignment horizontal="center" wrapText="1"/>
    </xf>
    <xf numFmtId="0" fontId="3" fillId="0" borderId="26" xfId="0" applyFont="1" applyFill="1" applyBorder="1" applyAlignment="1">
      <alignment horizontal="center" vertical="top"/>
    </xf>
    <xf numFmtId="0" fontId="3" fillId="0" borderId="3" xfId="0" applyFont="1" applyFill="1" applyBorder="1" applyAlignment="1">
      <alignment horizontal="center" vertical="top"/>
    </xf>
    <xf numFmtId="49" fontId="3" fillId="0" borderId="4" xfId="0" applyNumberFormat="1" applyFont="1" applyFill="1" applyBorder="1" applyAlignment="1">
      <alignment horizontal="left" vertical="top" wrapText="1"/>
    </xf>
    <xf numFmtId="49" fontId="3" fillId="0" borderId="2" xfId="0" applyNumberFormat="1" applyFont="1" applyFill="1" applyBorder="1" applyAlignment="1">
      <alignment horizontal="left" vertical="top" wrapText="1"/>
    </xf>
    <xf numFmtId="49" fontId="3" fillId="0" borderId="3" xfId="0" applyNumberFormat="1" applyFont="1" applyFill="1" applyBorder="1" applyAlignment="1">
      <alignment horizontal="center" vertical="top"/>
    </xf>
    <xf numFmtId="0" fontId="3" fillId="0" borderId="3" xfId="0" applyFont="1" applyFill="1" applyBorder="1" applyAlignment="1">
      <alignment horizontal="left" vertical="top" wrapText="1"/>
    </xf>
    <xf numFmtId="0" fontId="3" fillId="0" borderId="3" xfId="0" applyNumberFormat="1" applyFont="1" applyFill="1" applyBorder="1" applyAlignment="1">
      <alignment horizontal="left" vertical="top" wrapText="1"/>
    </xf>
    <xf numFmtId="0" fontId="3" fillId="0" borderId="4" xfId="0" applyNumberFormat="1" applyFont="1" applyFill="1" applyBorder="1" applyAlignment="1" applyProtection="1">
      <alignment horizontal="center" vertical="top" wrapText="1" shrinkToFit="1"/>
      <protection locked="0"/>
    </xf>
    <xf numFmtId="0" fontId="3" fillId="0" borderId="2" xfId="0" applyNumberFormat="1" applyFont="1" applyFill="1" applyBorder="1" applyAlignment="1" applyProtection="1">
      <alignment horizontal="center" vertical="top" wrapText="1" shrinkToFit="1"/>
      <protection locked="0"/>
    </xf>
    <xf numFmtId="0" fontId="3" fillId="0" borderId="3" xfId="0" applyNumberFormat="1" applyFont="1" applyFill="1" applyBorder="1" applyAlignment="1" applyProtection="1">
      <alignment horizontal="center" vertical="top" wrapText="1" shrinkToFit="1"/>
      <protection locked="0"/>
    </xf>
    <xf numFmtId="49" fontId="3" fillId="0" borderId="4" xfId="1" applyNumberFormat="1" applyFont="1" applyFill="1" applyBorder="1" applyAlignment="1">
      <alignment horizontal="center" vertical="top" wrapText="1"/>
    </xf>
    <xf numFmtId="49" fontId="3" fillId="0" borderId="2" xfId="1" applyNumberFormat="1" applyFont="1" applyFill="1" applyBorder="1" applyAlignment="1">
      <alignment horizontal="center" vertical="top" wrapText="1"/>
    </xf>
    <xf numFmtId="49" fontId="3" fillId="0" borderId="3" xfId="1" applyNumberFormat="1" applyFont="1" applyFill="1" applyBorder="1" applyAlignment="1">
      <alignment horizontal="center" vertical="top" wrapText="1"/>
    </xf>
    <xf numFmtId="0" fontId="3" fillId="0" borderId="4" xfId="1" applyFont="1" applyFill="1" applyBorder="1" applyAlignment="1">
      <alignment horizontal="left" vertical="top" wrapText="1"/>
    </xf>
    <xf numFmtId="0" fontId="3" fillId="0" borderId="2" xfId="1" applyFont="1" applyFill="1" applyBorder="1" applyAlignment="1">
      <alignment horizontal="left" vertical="top" wrapText="1"/>
    </xf>
    <xf numFmtId="0" fontId="3" fillId="0" borderId="3" xfId="1" applyFont="1" applyFill="1" applyBorder="1" applyAlignment="1">
      <alignment horizontal="left" vertical="top" wrapText="1"/>
    </xf>
    <xf numFmtId="0" fontId="3" fillId="0" borderId="4" xfId="0" applyFont="1" applyBorder="1" applyAlignment="1">
      <alignment vertical="top" wrapText="1"/>
    </xf>
    <xf numFmtId="0" fontId="3" fillId="0" borderId="2" xfId="0" applyFont="1" applyBorder="1" applyAlignment="1">
      <alignment vertical="top" wrapText="1"/>
    </xf>
    <xf numFmtId="0" fontId="3" fillId="0" borderId="3" xfId="0" applyFont="1" applyBorder="1" applyAlignment="1">
      <alignment vertical="top" wrapText="1"/>
    </xf>
    <xf numFmtId="14" fontId="3" fillId="0" borderId="4" xfId="0" applyNumberFormat="1" applyFont="1" applyBorder="1" applyAlignment="1">
      <alignment vertical="top"/>
    </xf>
    <xf numFmtId="14" fontId="3" fillId="0" borderId="2" xfId="0" applyNumberFormat="1" applyFont="1" applyBorder="1" applyAlignment="1">
      <alignment vertical="top"/>
    </xf>
    <xf numFmtId="14" fontId="3" fillId="0" borderId="3" xfId="0" applyNumberFormat="1" applyFont="1" applyBorder="1" applyAlignment="1">
      <alignment vertical="top"/>
    </xf>
    <xf numFmtId="14" fontId="3" fillId="0" borderId="2" xfId="0" applyNumberFormat="1" applyFont="1" applyBorder="1" applyAlignment="1">
      <alignment horizontal="center" vertical="top" wrapText="1"/>
    </xf>
    <xf numFmtId="14" fontId="3" fillId="0" borderId="4" xfId="0" applyNumberFormat="1" applyFont="1" applyBorder="1" applyAlignment="1">
      <alignment vertical="top" wrapText="1"/>
    </xf>
    <xf numFmtId="14" fontId="3" fillId="0" borderId="2" xfId="0" applyNumberFormat="1" applyFont="1" applyBorder="1" applyAlignment="1">
      <alignment vertical="top" wrapText="1"/>
    </xf>
    <xf numFmtId="14" fontId="3" fillId="0" borderId="3" xfId="0" applyNumberFormat="1" applyFont="1" applyBorder="1" applyAlignment="1">
      <alignment vertical="top" wrapText="1"/>
    </xf>
    <xf numFmtId="0" fontId="6" fillId="3" borderId="33" xfId="0" applyFont="1" applyFill="1" applyBorder="1" applyAlignment="1">
      <alignment horizontal="center"/>
    </xf>
    <xf numFmtId="0" fontId="3" fillId="3" borderId="0" xfId="0" applyFont="1" applyFill="1" applyBorder="1" applyAlignment="1">
      <alignment horizontal="center"/>
    </xf>
    <xf numFmtId="0" fontId="3" fillId="3" borderId="34" xfId="0" applyFont="1" applyFill="1" applyBorder="1" applyAlignment="1">
      <alignment horizontal="center"/>
    </xf>
    <xf numFmtId="0" fontId="3" fillId="0" borderId="4" xfId="1" applyFont="1" applyFill="1" applyBorder="1" applyAlignment="1">
      <alignment horizontal="center" vertical="top" wrapText="1"/>
    </xf>
    <xf numFmtId="0" fontId="3" fillId="0" borderId="2" xfId="1" applyFont="1" applyFill="1" applyBorder="1" applyAlignment="1">
      <alignment horizontal="center" vertical="top" wrapText="1"/>
    </xf>
    <xf numFmtId="0" fontId="3" fillId="0" borderId="3" xfId="1" applyFont="1" applyFill="1" applyBorder="1" applyAlignment="1">
      <alignment horizontal="center" vertical="top" wrapText="1"/>
    </xf>
    <xf numFmtId="0" fontId="3" fillId="0" borderId="4" xfId="1" applyFont="1" applyFill="1" applyBorder="1" applyAlignment="1">
      <alignment horizontal="center" vertical="top" wrapText="1" shrinkToFit="1"/>
    </xf>
    <xf numFmtId="0" fontId="3" fillId="0" borderId="2" xfId="1" applyFont="1" applyFill="1" applyBorder="1" applyAlignment="1">
      <alignment horizontal="center" vertical="top" wrapText="1" shrinkToFit="1"/>
    </xf>
    <xf numFmtId="0" fontId="3" fillId="0" borderId="3" xfId="1" applyFont="1" applyFill="1" applyBorder="1" applyAlignment="1">
      <alignment horizontal="center" vertical="top" wrapText="1" shrinkToFit="1"/>
    </xf>
    <xf numFmtId="14" fontId="3" fillId="0" borderId="4" xfId="1" applyNumberFormat="1" applyFont="1" applyFill="1" applyBorder="1" applyAlignment="1">
      <alignment horizontal="center" vertical="top" wrapText="1" shrinkToFit="1"/>
    </xf>
    <xf numFmtId="14" fontId="3" fillId="0" borderId="2" xfId="1" applyNumberFormat="1" applyFont="1" applyFill="1" applyBorder="1" applyAlignment="1">
      <alignment horizontal="center" vertical="top" wrapText="1" shrinkToFit="1"/>
    </xf>
    <xf numFmtId="14" fontId="3" fillId="0" borderId="3" xfId="1" applyNumberFormat="1" applyFont="1" applyFill="1" applyBorder="1" applyAlignment="1">
      <alignment horizontal="center" vertical="top" wrapText="1" shrinkToFit="1"/>
    </xf>
    <xf numFmtId="0" fontId="3" fillId="0" borderId="4" xfId="1" applyFont="1" applyFill="1" applyBorder="1" applyAlignment="1">
      <alignment horizontal="left" vertical="top" wrapText="1" shrinkToFit="1"/>
    </xf>
    <xf numFmtId="0" fontId="3" fillId="0" borderId="2" xfId="1" applyFont="1" applyFill="1" applyBorder="1" applyAlignment="1">
      <alignment horizontal="left" vertical="top" wrapText="1" shrinkToFit="1"/>
    </xf>
    <xf numFmtId="0" fontId="3" fillId="0" borderId="3" xfId="1" applyFont="1" applyFill="1" applyBorder="1" applyAlignment="1">
      <alignment horizontal="left" vertical="top" wrapText="1" shrinkToFit="1"/>
    </xf>
    <xf numFmtId="49" fontId="3" fillId="0" borderId="4" xfId="1" applyNumberFormat="1" applyFont="1" applyFill="1" applyBorder="1" applyAlignment="1">
      <alignment horizontal="left" vertical="top" wrapText="1" shrinkToFit="1"/>
    </xf>
    <xf numFmtId="49" fontId="3" fillId="0" borderId="2" xfId="1" applyNumberFormat="1" applyFont="1" applyFill="1" applyBorder="1" applyAlignment="1">
      <alignment horizontal="left" vertical="top" wrapText="1" shrinkToFit="1"/>
    </xf>
    <xf numFmtId="49" fontId="3" fillId="0" borderId="3" xfId="1" applyNumberFormat="1" applyFont="1" applyFill="1" applyBorder="1" applyAlignment="1">
      <alignment horizontal="left" vertical="top" wrapText="1" shrinkToFit="1"/>
    </xf>
    <xf numFmtId="14" fontId="3" fillId="0" borderId="4" xfId="1" applyNumberFormat="1" applyFont="1" applyFill="1" applyBorder="1" applyAlignment="1">
      <alignment horizontal="left" vertical="top" wrapText="1" shrinkToFit="1"/>
    </xf>
    <xf numFmtId="14" fontId="3" fillId="0" borderId="2" xfId="1" applyNumberFormat="1" applyFont="1" applyFill="1" applyBorder="1" applyAlignment="1">
      <alignment horizontal="left" vertical="top" wrapText="1" shrinkToFit="1"/>
    </xf>
    <xf numFmtId="14" fontId="3" fillId="0" borderId="3" xfId="1" applyNumberFormat="1" applyFont="1" applyFill="1" applyBorder="1" applyAlignment="1">
      <alignment horizontal="left" vertical="top" wrapText="1" shrinkToFit="1"/>
    </xf>
    <xf numFmtId="1" fontId="3" fillId="0" borderId="28" xfId="1" applyNumberFormat="1" applyFont="1" applyFill="1" applyBorder="1" applyAlignment="1">
      <alignment horizontal="center" vertical="center" shrinkToFit="1"/>
    </xf>
    <xf numFmtId="1" fontId="3" fillId="0" borderId="29" xfId="1" applyNumberFormat="1" applyFont="1" applyFill="1" applyBorder="1" applyAlignment="1">
      <alignment horizontal="center" vertical="center" shrinkToFit="1"/>
    </xf>
    <xf numFmtId="1" fontId="3" fillId="0" borderId="30" xfId="1" applyNumberFormat="1" applyFont="1" applyFill="1" applyBorder="1" applyAlignment="1">
      <alignment horizontal="center" vertical="center" shrinkToFit="1"/>
    </xf>
    <xf numFmtId="0" fontId="3" fillId="0" borderId="4" xfId="1" applyFont="1" applyFill="1" applyBorder="1" applyAlignment="1">
      <alignment vertical="top" wrapText="1" shrinkToFit="1"/>
    </xf>
    <xf numFmtId="0" fontId="3" fillId="0" borderId="2" xfId="1" applyFont="1" applyFill="1" applyBorder="1" applyAlignment="1">
      <alignment vertical="top" wrapText="1" shrinkToFit="1"/>
    </xf>
    <xf numFmtId="0" fontId="3" fillId="0" borderId="3" xfId="1" applyFont="1" applyFill="1" applyBorder="1" applyAlignment="1">
      <alignment vertical="top" wrapText="1" shrinkToFit="1"/>
    </xf>
    <xf numFmtId="0" fontId="3" fillId="0" borderId="4" xfId="1" applyFont="1" applyFill="1" applyBorder="1" applyAlignment="1">
      <alignment vertical="top" wrapText="1"/>
    </xf>
    <xf numFmtId="0" fontId="3" fillId="0" borderId="2" xfId="1" applyFont="1" applyFill="1" applyBorder="1" applyAlignment="1">
      <alignment vertical="top" wrapText="1"/>
    </xf>
    <xf numFmtId="0" fontId="3" fillId="0" borderId="3" xfId="1" applyFont="1" applyFill="1" applyBorder="1" applyAlignment="1">
      <alignment vertical="top" wrapText="1"/>
    </xf>
    <xf numFmtId="0" fontId="3" fillId="0" borderId="4" xfId="1" applyNumberFormat="1" applyFont="1" applyFill="1" applyBorder="1" applyAlignment="1">
      <alignment vertical="top" wrapText="1" shrinkToFit="1"/>
    </xf>
    <xf numFmtId="0" fontId="3" fillId="0" borderId="2" xfId="1" applyNumberFormat="1" applyFont="1" applyFill="1" applyBorder="1" applyAlignment="1">
      <alignment vertical="top" wrapText="1" shrinkToFit="1"/>
    </xf>
    <xf numFmtId="0" fontId="3" fillId="0" borderId="3" xfId="1" applyNumberFormat="1" applyFont="1" applyFill="1" applyBorder="1" applyAlignment="1">
      <alignment vertical="top" wrapText="1" shrinkToFit="1"/>
    </xf>
    <xf numFmtId="49" fontId="11" fillId="0" borderId="4" xfId="1" applyNumberFormat="1" applyFont="1" applyFill="1" applyBorder="1" applyAlignment="1">
      <alignment horizontal="center" vertical="top" wrapText="1"/>
    </xf>
    <xf numFmtId="49" fontId="11" fillId="0" borderId="2" xfId="1" applyNumberFormat="1" applyFont="1" applyFill="1" applyBorder="1" applyAlignment="1">
      <alignment horizontal="center" vertical="top" wrapText="1"/>
    </xf>
    <xf numFmtId="49" fontId="11" fillId="0" borderId="3" xfId="1" applyNumberFormat="1" applyFont="1" applyFill="1" applyBorder="1" applyAlignment="1">
      <alignment horizontal="center" vertical="top" wrapText="1"/>
    </xf>
    <xf numFmtId="14" fontId="3" fillId="2" borderId="4" xfId="1" applyNumberFormat="1" applyFont="1" applyFill="1" applyBorder="1" applyAlignment="1">
      <alignment horizontal="center" vertical="top" wrapText="1"/>
    </xf>
    <xf numFmtId="14" fontId="3" fillId="2" borderId="2" xfId="1" applyNumberFormat="1" applyFont="1" applyFill="1" applyBorder="1" applyAlignment="1">
      <alignment horizontal="center" vertical="top" wrapText="1"/>
    </xf>
    <xf numFmtId="14" fontId="3" fillId="2" borderId="3" xfId="1" applyNumberFormat="1" applyFont="1" applyFill="1" applyBorder="1" applyAlignment="1">
      <alignment horizontal="center" vertical="top" wrapText="1"/>
    </xf>
    <xf numFmtId="0" fontId="3" fillId="2" borderId="4" xfId="1" applyFont="1" applyFill="1" applyBorder="1" applyAlignment="1">
      <alignment horizontal="left" vertical="top" wrapText="1"/>
    </xf>
    <xf numFmtId="0" fontId="3" fillId="2" borderId="2" xfId="1" applyFont="1" applyFill="1" applyBorder="1" applyAlignment="1">
      <alignment horizontal="left" vertical="top" wrapText="1"/>
    </xf>
    <xf numFmtId="0" fontId="3" fillId="2" borderId="3" xfId="1" applyFont="1" applyFill="1" applyBorder="1" applyAlignment="1">
      <alignment horizontal="left" vertical="top" wrapText="1"/>
    </xf>
    <xf numFmtId="0" fontId="3" fillId="2" borderId="16" xfId="1" applyFont="1" applyFill="1" applyBorder="1" applyAlignment="1">
      <alignment horizontal="left" vertical="top" wrapText="1"/>
    </xf>
    <xf numFmtId="14" fontId="3" fillId="0" borderId="4" xfId="1" applyNumberFormat="1" applyFont="1" applyFill="1" applyBorder="1" applyAlignment="1">
      <alignment horizontal="center" vertical="top" wrapText="1"/>
    </xf>
    <xf numFmtId="14" fontId="3" fillId="0" borderId="2" xfId="1" applyNumberFormat="1" applyFont="1" applyFill="1" applyBorder="1" applyAlignment="1">
      <alignment horizontal="center" vertical="top" wrapText="1"/>
    </xf>
    <xf numFmtId="14" fontId="3" fillId="0" borderId="3" xfId="1" applyNumberFormat="1" applyFont="1" applyFill="1" applyBorder="1" applyAlignment="1">
      <alignment horizontal="center" vertical="top" wrapText="1"/>
    </xf>
    <xf numFmtId="49" fontId="3" fillId="0" borderId="4" xfId="1" applyNumberFormat="1" applyFont="1" applyFill="1" applyBorder="1" applyAlignment="1">
      <alignment horizontal="center" vertical="top" wrapText="1" shrinkToFit="1"/>
    </xf>
    <xf numFmtId="49" fontId="3" fillId="0" borderId="3" xfId="1" applyNumberFormat="1" applyFont="1" applyFill="1" applyBorder="1" applyAlignment="1">
      <alignment horizontal="center" vertical="top" wrapText="1" shrinkToFit="1"/>
    </xf>
    <xf numFmtId="49" fontId="3" fillId="0" borderId="2" xfId="1" applyNumberFormat="1" applyFont="1" applyFill="1" applyBorder="1" applyAlignment="1">
      <alignment horizontal="center" vertical="top" wrapText="1" shrinkToFit="1"/>
    </xf>
    <xf numFmtId="0" fontId="3" fillId="0" borderId="4" xfId="1" applyFont="1" applyFill="1" applyBorder="1" applyAlignment="1">
      <alignment horizontal="left" vertical="center" wrapText="1"/>
    </xf>
    <xf numFmtId="0" fontId="3" fillId="0" borderId="3" xfId="1" applyFont="1" applyFill="1" applyBorder="1" applyAlignment="1">
      <alignment horizontal="left" vertical="center" wrapText="1"/>
    </xf>
    <xf numFmtId="0" fontId="2" fillId="0" borderId="0" xfId="1" applyFont="1" applyFill="1" applyBorder="1" applyAlignment="1">
      <alignment horizontal="center" vertical="center" wrapText="1"/>
    </xf>
    <xf numFmtId="0" fontId="6" fillId="3" borderId="31" xfId="1" applyFont="1" applyFill="1" applyBorder="1" applyAlignment="1">
      <alignment horizontal="center" vertical="center" wrapText="1"/>
    </xf>
    <xf numFmtId="0" fontId="6" fillId="3" borderId="13" xfId="1" applyFont="1" applyFill="1" applyBorder="1" applyAlignment="1">
      <alignment horizontal="center" vertical="center" wrapText="1"/>
    </xf>
    <xf numFmtId="0" fontId="3" fillId="3" borderId="13" xfId="0" applyFont="1" applyFill="1" applyBorder="1" applyAlignment="1">
      <alignment horizontal="center" vertical="center"/>
    </xf>
    <xf numFmtId="0" fontId="3" fillId="3" borderId="32" xfId="0" applyFont="1" applyFill="1" applyBorder="1" applyAlignment="1">
      <alignment horizontal="center" vertical="center"/>
    </xf>
    <xf numFmtId="4" fontId="6" fillId="0" borderId="4" xfId="0" applyNumberFormat="1" applyFont="1" applyFill="1" applyBorder="1" applyAlignment="1">
      <alignment horizontal="center" vertical="top"/>
    </xf>
    <xf numFmtId="4" fontId="6" fillId="0" borderId="2" xfId="0" applyNumberFormat="1" applyFont="1" applyFill="1" applyBorder="1" applyAlignment="1">
      <alignment horizontal="center" vertical="top"/>
    </xf>
    <xf numFmtId="4" fontId="6" fillId="0" borderId="3" xfId="0" applyNumberFormat="1" applyFont="1" applyFill="1" applyBorder="1" applyAlignment="1">
      <alignment horizontal="center" vertical="top"/>
    </xf>
    <xf numFmtId="0" fontId="3" fillId="0" borderId="28" xfId="0" applyFont="1" applyFill="1" applyBorder="1" applyAlignment="1">
      <alignment horizontal="center" vertical="top"/>
    </xf>
    <xf numFmtId="0" fontId="3" fillId="0" borderId="29" xfId="0" applyFont="1" applyFill="1" applyBorder="1" applyAlignment="1">
      <alignment horizontal="center" vertical="top"/>
    </xf>
    <xf numFmtId="0" fontId="3" fillId="0" borderId="30" xfId="0" applyFont="1" applyFill="1" applyBorder="1" applyAlignment="1">
      <alignment horizontal="center" vertical="top"/>
    </xf>
    <xf numFmtId="49" fontId="6" fillId="0" borderId="4" xfId="0" applyNumberFormat="1" applyFont="1" applyFill="1" applyBorder="1" applyAlignment="1">
      <alignment horizontal="center" vertical="top"/>
    </xf>
    <xf numFmtId="49" fontId="6" fillId="0" borderId="2" xfId="0" applyNumberFormat="1" applyFont="1" applyFill="1" applyBorder="1" applyAlignment="1">
      <alignment horizontal="center" vertical="top"/>
    </xf>
    <xf numFmtId="49" fontId="6" fillId="0" borderId="3" xfId="0" applyNumberFormat="1" applyFont="1" applyFill="1" applyBorder="1" applyAlignment="1">
      <alignment horizontal="center" vertical="top"/>
    </xf>
    <xf numFmtId="4" fontId="8" fillId="0" borderId="4" xfId="0" applyNumberFormat="1" applyFont="1" applyFill="1" applyBorder="1" applyAlignment="1">
      <alignment horizontal="center" vertical="top"/>
    </xf>
    <xf numFmtId="4" fontId="8" fillId="0" borderId="2" xfId="0" applyNumberFormat="1" applyFont="1" applyFill="1" applyBorder="1" applyAlignment="1">
      <alignment horizontal="center" vertical="top"/>
    </xf>
    <xf numFmtId="4" fontId="8" fillId="0" borderId="3" xfId="0" applyNumberFormat="1" applyFont="1" applyFill="1" applyBorder="1" applyAlignment="1">
      <alignment horizontal="center" vertical="top"/>
    </xf>
    <xf numFmtId="0" fontId="3" fillId="0" borderId="28" xfId="0" applyNumberFormat="1" applyFont="1" applyFill="1" applyBorder="1" applyAlignment="1">
      <alignment horizontal="center" vertical="top" shrinkToFit="1"/>
    </xf>
    <xf numFmtId="0" fontId="3" fillId="0" borderId="29" xfId="0" applyNumberFormat="1" applyFont="1" applyFill="1" applyBorder="1" applyAlignment="1">
      <alignment horizontal="center" vertical="top" shrinkToFit="1"/>
    </xf>
    <xf numFmtId="0" fontId="3" fillId="0" borderId="30" xfId="0" applyNumberFormat="1" applyFont="1" applyFill="1" applyBorder="1" applyAlignment="1">
      <alignment horizontal="center" vertical="top" shrinkToFit="1"/>
    </xf>
    <xf numFmtId="49" fontId="6" fillId="0" borderId="2" xfId="0" applyNumberFormat="1" applyFont="1" applyFill="1" applyBorder="1" applyAlignment="1">
      <alignment horizontal="center" vertical="top" wrapText="1"/>
    </xf>
    <xf numFmtId="49" fontId="6" fillId="0" borderId="3" xfId="0" applyNumberFormat="1" applyFont="1" applyFill="1" applyBorder="1" applyAlignment="1">
      <alignment horizontal="center" vertical="top" wrapText="1"/>
    </xf>
    <xf numFmtId="4" fontId="6" fillId="0" borderId="4" xfId="0" applyNumberFormat="1" applyFont="1" applyFill="1" applyBorder="1" applyAlignment="1">
      <alignment horizontal="center" vertical="top" shrinkToFit="1"/>
    </xf>
    <xf numFmtId="4" fontId="6" fillId="0" borderId="2" xfId="0" applyNumberFormat="1" applyFont="1" applyFill="1" applyBorder="1" applyAlignment="1">
      <alignment horizontal="center" vertical="top" shrinkToFit="1"/>
    </xf>
    <xf numFmtId="4" fontId="6" fillId="0" borderId="3" xfId="0" applyNumberFormat="1" applyFont="1" applyFill="1" applyBorder="1" applyAlignment="1">
      <alignment horizontal="center" vertical="top" shrinkToFit="1"/>
    </xf>
    <xf numFmtId="14" fontId="3" fillId="0" borderId="4" xfId="0" applyNumberFormat="1" applyFont="1" applyFill="1" applyBorder="1" applyAlignment="1">
      <alignment horizontal="center" vertical="top" wrapText="1" shrinkToFit="1"/>
    </xf>
    <xf numFmtId="14" fontId="3" fillId="0" borderId="3" xfId="0" applyNumberFormat="1" applyFont="1" applyFill="1" applyBorder="1" applyAlignment="1">
      <alignment horizontal="center" vertical="top" wrapText="1" shrinkToFit="1"/>
    </xf>
    <xf numFmtId="0" fontId="3" fillId="0" borderId="4" xfId="0" applyFont="1" applyFill="1" applyBorder="1" applyAlignment="1">
      <alignment vertical="top" wrapText="1" shrinkToFit="1"/>
    </xf>
    <xf numFmtId="0" fontId="3" fillId="0" borderId="4" xfId="0" applyFont="1" applyFill="1" applyBorder="1" applyAlignment="1">
      <alignment horizontal="left" vertical="top" wrapText="1" shrinkToFit="1"/>
    </xf>
    <xf numFmtId="0" fontId="3" fillId="0" borderId="2" xfId="0" applyFont="1" applyFill="1" applyBorder="1" applyAlignment="1">
      <alignment horizontal="left" vertical="top" wrapText="1" shrinkToFit="1"/>
    </xf>
    <xf numFmtId="0" fontId="3" fillId="0" borderId="4" xfId="0" applyFont="1" applyFill="1" applyBorder="1" applyAlignment="1">
      <alignment vertical="top" wrapText="1"/>
    </xf>
    <xf numFmtId="0" fontId="3" fillId="0" borderId="2" xfId="0" applyFont="1" applyFill="1" applyBorder="1" applyAlignment="1">
      <alignment vertical="top" wrapText="1"/>
    </xf>
    <xf numFmtId="0" fontId="3" fillId="0" borderId="3" xfId="0" applyFont="1" applyFill="1" applyBorder="1" applyAlignment="1">
      <alignment vertical="top" wrapText="1"/>
    </xf>
    <xf numFmtId="0" fontId="3" fillId="0" borderId="3" xfId="0" applyFont="1" applyFill="1" applyBorder="1" applyAlignment="1">
      <alignment horizontal="left" vertical="top" wrapText="1" shrinkToFit="1"/>
    </xf>
    <xf numFmtId="0" fontId="3" fillId="0" borderId="4" xfId="0" applyNumberFormat="1" applyFont="1" applyFill="1" applyBorder="1" applyAlignment="1">
      <alignment vertical="top" wrapText="1"/>
    </xf>
    <xf numFmtId="0" fontId="3" fillId="0" borderId="3" xfId="0" applyNumberFormat="1" applyFont="1" applyFill="1" applyBorder="1" applyAlignment="1">
      <alignment vertical="top" wrapText="1"/>
    </xf>
    <xf numFmtId="4" fontId="6" fillId="0" borderId="4" xfId="0" applyNumberFormat="1" applyFont="1" applyFill="1" applyBorder="1" applyAlignment="1">
      <alignment horizontal="center" vertical="top" wrapText="1"/>
    </xf>
    <xf numFmtId="4" fontId="6" fillId="0" borderId="3" xfId="0" applyNumberFormat="1" applyFont="1" applyFill="1" applyBorder="1" applyAlignment="1">
      <alignment horizontal="center" vertical="top" wrapText="1"/>
    </xf>
    <xf numFmtId="4" fontId="8" fillId="0" borderId="4" xfId="0" applyNumberFormat="1" applyFont="1" applyFill="1" applyBorder="1" applyAlignment="1">
      <alignment horizontal="center" vertical="top" wrapText="1"/>
    </xf>
    <xf numFmtId="4" fontId="8" fillId="0" borderId="3" xfId="0" applyNumberFormat="1" applyFont="1" applyFill="1" applyBorder="1" applyAlignment="1">
      <alignment horizontal="center" vertical="top" wrapText="1"/>
    </xf>
    <xf numFmtId="4" fontId="3" fillId="0" borderId="4" xfId="0" applyNumberFormat="1" applyFont="1" applyFill="1" applyBorder="1" applyAlignment="1">
      <alignment horizontal="center" vertical="top"/>
    </xf>
    <xf numFmtId="4" fontId="3" fillId="0" borderId="2" xfId="0" applyNumberFormat="1" applyFont="1" applyFill="1" applyBorder="1" applyAlignment="1">
      <alignment horizontal="center" vertical="top"/>
    </xf>
    <xf numFmtId="4" fontId="3" fillId="0" borderId="3" xfId="0" applyNumberFormat="1" applyFont="1" applyFill="1" applyBorder="1" applyAlignment="1">
      <alignment horizontal="center" vertical="top"/>
    </xf>
    <xf numFmtId="4" fontId="8" fillId="0" borderId="4" xfId="0" applyNumberFormat="1" applyFont="1" applyFill="1" applyBorder="1" applyAlignment="1">
      <alignment horizontal="center" vertical="top" shrinkToFit="1"/>
    </xf>
    <xf numFmtId="4" fontId="8" fillId="0" borderId="2" xfId="0" applyNumberFormat="1" applyFont="1" applyFill="1" applyBorder="1" applyAlignment="1">
      <alignment horizontal="center" vertical="top" shrinkToFit="1"/>
    </xf>
    <xf numFmtId="4" fontId="8" fillId="0" borderId="3" xfId="0" applyNumberFormat="1" applyFont="1" applyFill="1" applyBorder="1" applyAlignment="1">
      <alignment horizontal="center" vertical="top" shrinkToFit="1"/>
    </xf>
    <xf numFmtId="14" fontId="3" fillId="0" borderId="3" xfId="0" applyNumberFormat="1" applyFont="1" applyFill="1" applyBorder="1" applyAlignment="1">
      <alignment horizontal="center" vertical="top" wrapText="1"/>
    </xf>
    <xf numFmtId="4" fontId="3" fillId="0" borderId="0" xfId="0" applyNumberFormat="1" applyFont="1" applyFill="1" applyAlignment="1"/>
    <xf numFmtId="0" fontId="3" fillId="0" borderId="0" xfId="0" applyFont="1" applyFill="1" applyAlignment="1">
      <alignment horizontal="left"/>
    </xf>
    <xf numFmtId="14" fontId="3" fillId="0" borderId="2" xfId="0" applyNumberFormat="1" applyFont="1" applyFill="1" applyBorder="1" applyAlignment="1">
      <alignment horizontal="center" vertical="top" wrapText="1" shrinkToFit="1"/>
    </xf>
    <xf numFmtId="0" fontId="3" fillId="0" borderId="2" xfId="0" applyFont="1" applyFill="1" applyBorder="1" applyAlignment="1">
      <alignment vertical="top" wrapText="1" shrinkToFit="1"/>
    </xf>
    <xf numFmtId="164" fontId="6" fillId="3" borderId="41" xfId="0" applyNumberFormat="1" applyFont="1" applyFill="1" applyBorder="1" applyAlignment="1">
      <alignment horizontal="center" vertical="top"/>
    </xf>
    <xf numFmtId="164" fontId="6" fillId="3" borderId="42" xfId="0" applyNumberFormat="1" applyFont="1" applyFill="1" applyBorder="1" applyAlignment="1">
      <alignment horizontal="center" vertical="top"/>
    </xf>
    <xf numFmtId="164" fontId="6" fillId="3" borderId="43" xfId="0" applyNumberFormat="1" applyFont="1" applyFill="1" applyBorder="1" applyAlignment="1">
      <alignment horizontal="center" vertical="top"/>
    </xf>
    <xf numFmtId="0" fontId="7" fillId="0" borderId="30" xfId="0" applyFont="1" applyFill="1" applyBorder="1" applyAlignment="1">
      <alignment horizontal="center" vertical="top" wrapText="1"/>
    </xf>
    <xf numFmtId="0" fontId="7" fillId="0" borderId="24" xfId="0" applyFont="1" applyFill="1" applyBorder="1" applyAlignment="1">
      <alignment horizontal="center" vertical="top"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49" fontId="7" fillId="0" borderId="3" xfId="0" applyNumberFormat="1" applyFont="1" applyFill="1" applyBorder="1" applyAlignment="1">
      <alignment horizontal="center" vertical="top" wrapText="1"/>
    </xf>
    <xf numFmtId="49" fontId="7" fillId="0" borderId="1" xfId="0" applyNumberFormat="1" applyFont="1" applyFill="1" applyBorder="1" applyAlignment="1">
      <alignment horizontal="center" vertical="top" wrapText="1"/>
    </xf>
    <xf numFmtId="0" fontId="7" fillId="0" borderId="3" xfId="0" applyFont="1" applyFill="1" applyBorder="1" applyAlignment="1">
      <alignment horizontal="center" vertical="top" wrapText="1"/>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 xfId="0" applyFont="1" applyFill="1" applyBorder="1" applyAlignment="1">
      <alignment horizontal="center" vertical="top" wrapText="1"/>
    </xf>
    <xf numFmtId="0" fontId="7" fillId="0" borderId="25" xfId="0" applyFont="1" applyFill="1" applyBorder="1" applyAlignment="1">
      <alignment horizontal="center" vertical="top" wrapText="1"/>
    </xf>
    <xf numFmtId="0" fontId="7" fillId="0" borderId="26" xfId="0" applyFont="1" applyFill="1" applyBorder="1" applyAlignment="1">
      <alignment horizontal="center" vertical="top" wrapText="1"/>
    </xf>
    <xf numFmtId="0" fontId="7" fillId="0" borderId="2" xfId="0" applyFont="1" applyFill="1" applyBorder="1" applyAlignment="1">
      <alignment horizontal="center" vertical="top" wrapText="1"/>
    </xf>
    <xf numFmtId="14" fontId="3" fillId="0" borderId="4" xfId="0" applyNumberFormat="1" applyFont="1" applyFill="1" applyBorder="1" applyAlignment="1">
      <alignment horizontal="center" vertical="top"/>
    </xf>
    <xf numFmtId="14" fontId="3" fillId="0" borderId="2" xfId="0" applyNumberFormat="1" applyFont="1" applyFill="1" applyBorder="1" applyAlignment="1">
      <alignment horizontal="center" vertical="top"/>
    </xf>
    <xf numFmtId="14" fontId="3" fillId="0" borderId="3" xfId="0" applyNumberFormat="1" applyFont="1" applyFill="1" applyBorder="1" applyAlignment="1">
      <alignment horizontal="center" vertical="top"/>
    </xf>
    <xf numFmtId="0" fontId="3" fillId="0" borderId="2" xfId="0" applyFont="1" applyFill="1" applyBorder="1" applyAlignment="1">
      <alignment horizontal="center"/>
    </xf>
    <xf numFmtId="0" fontId="3" fillId="0" borderId="3" xfId="0" applyFont="1" applyFill="1" applyBorder="1" applyAlignment="1">
      <alignment horizontal="center"/>
    </xf>
    <xf numFmtId="0" fontId="3" fillId="0" borderId="2" xfId="0" applyNumberFormat="1" applyFont="1" applyFill="1" applyBorder="1" applyAlignment="1">
      <alignment horizontal="left" vertical="top" wrapText="1" shrinkToFit="1"/>
    </xf>
    <xf numFmtId="0" fontId="3" fillId="0" borderId="23" xfId="0" applyFont="1" applyFill="1" applyBorder="1" applyAlignment="1">
      <alignment horizontal="center" vertical="top" wrapText="1"/>
    </xf>
    <xf numFmtId="0" fontId="3" fillId="0" borderId="25" xfId="0" applyFont="1" applyFill="1" applyBorder="1" applyAlignment="1">
      <alignment horizontal="center" vertical="top" wrapText="1"/>
    </xf>
    <xf numFmtId="0" fontId="3" fillId="0" borderId="9" xfId="0" applyFont="1" applyFill="1" applyBorder="1" applyAlignment="1">
      <alignment horizontal="center" vertical="top" wrapText="1" shrinkToFit="1"/>
    </xf>
    <xf numFmtId="0" fontId="3" fillId="0" borderId="6" xfId="0" applyFont="1" applyFill="1" applyBorder="1" applyAlignment="1">
      <alignment horizontal="center" vertical="top" wrapText="1" shrinkToFit="1"/>
    </xf>
    <xf numFmtId="0" fontId="3" fillId="0" borderId="10" xfId="0" applyFont="1" applyFill="1" applyBorder="1" applyAlignment="1">
      <alignment horizontal="center" vertical="top" wrapText="1" shrinkToFit="1"/>
    </xf>
    <xf numFmtId="0" fontId="3" fillId="0" borderId="3" xfId="0" applyNumberFormat="1" applyFont="1" applyFill="1" applyBorder="1" applyAlignment="1">
      <alignment horizontal="left" vertical="top" wrapText="1" shrinkToFit="1"/>
    </xf>
    <xf numFmtId="14" fontId="3" fillId="0" borderId="2" xfId="0" applyNumberFormat="1" applyFont="1" applyFill="1" applyBorder="1" applyAlignment="1">
      <alignment horizontal="center" vertical="top" wrapText="1"/>
    </xf>
    <xf numFmtId="0" fontId="3" fillId="0" borderId="2" xfId="0" applyNumberFormat="1" applyFont="1" applyFill="1" applyBorder="1" applyAlignment="1" applyProtection="1">
      <alignment horizontal="left" vertical="top" wrapText="1" shrinkToFit="1"/>
      <protection locked="0"/>
    </xf>
    <xf numFmtId="0" fontId="3" fillId="0" borderId="3" xfId="0" applyNumberFormat="1" applyFont="1" applyFill="1" applyBorder="1" applyAlignment="1" applyProtection="1">
      <alignment horizontal="left" vertical="top" wrapText="1" shrinkToFit="1"/>
      <protection locked="0"/>
    </xf>
    <xf numFmtId="14" fontId="3" fillId="0" borderId="4" xfId="0" applyNumberFormat="1" applyFont="1" applyFill="1" applyBorder="1" applyAlignment="1" applyProtection="1">
      <alignment horizontal="center" vertical="top" wrapText="1" shrinkToFit="1"/>
      <protection locked="0"/>
    </xf>
    <xf numFmtId="14" fontId="3" fillId="0" borderId="2" xfId="0" applyNumberFormat="1" applyFont="1" applyFill="1" applyBorder="1" applyAlignment="1" applyProtection="1">
      <alignment horizontal="center" vertical="top" wrapText="1" shrinkToFit="1"/>
      <protection locked="0"/>
    </xf>
    <xf numFmtId="14" fontId="3" fillId="0" borderId="3" xfId="0" applyNumberFormat="1" applyFont="1" applyFill="1" applyBorder="1" applyAlignment="1" applyProtection="1">
      <alignment horizontal="center" vertical="top" wrapText="1" shrinkToFit="1"/>
      <protection locked="0"/>
    </xf>
    <xf numFmtId="49" fontId="3" fillId="0" borderId="3" xfId="0" applyNumberFormat="1" applyFont="1" applyFill="1" applyBorder="1" applyAlignment="1">
      <alignment horizontal="center" vertical="top" wrapText="1"/>
    </xf>
    <xf numFmtId="0" fontId="3" fillId="0" borderId="3" xfId="0" applyFont="1" applyFill="1" applyBorder="1" applyAlignment="1">
      <alignment vertical="top" wrapText="1" shrinkToFit="1"/>
    </xf>
    <xf numFmtId="0" fontId="3" fillId="0" borderId="2" xfId="0" applyFont="1" applyFill="1" applyBorder="1" applyAlignment="1"/>
    <xf numFmtId="0" fontId="3" fillId="0" borderId="0" xfId="0" applyFont="1" applyFill="1" applyAlignment="1"/>
    <xf numFmtId="0" fontId="6" fillId="5" borderId="31" xfId="0" applyFont="1" applyFill="1" applyBorder="1" applyAlignment="1">
      <alignment horizontal="center"/>
    </xf>
    <xf numFmtId="0" fontId="3" fillId="0" borderId="23" xfId="0" applyFont="1" applyBorder="1" applyAlignment="1">
      <alignment horizontal="center" vertical="top"/>
    </xf>
    <xf numFmtId="0" fontId="3" fillId="0" borderId="25" xfId="0" applyFont="1" applyBorder="1" applyAlignment="1">
      <alignment horizontal="center" vertical="top"/>
    </xf>
    <xf numFmtId="0" fontId="3" fillId="0" borderId="26" xfId="0" applyFont="1" applyBorder="1" applyAlignment="1">
      <alignment horizontal="center" vertical="top"/>
    </xf>
    <xf numFmtId="0" fontId="3" fillId="0" borderId="3" xfId="0" applyFont="1" applyBorder="1" applyAlignment="1">
      <alignment horizontal="left" vertical="top" wrapText="1"/>
    </xf>
    <xf numFmtId="0" fontId="6" fillId="0" borderId="11" xfId="2" applyNumberFormat="1" applyFont="1" applyFill="1" applyBorder="1" applyAlignment="1" applyProtection="1">
      <alignment horizontal="center" vertical="top" wrapText="1"/>
    </xf>
    <xf numFmtId="0" fontId="6" fillId="0" borderId="13" xfId="2" applyNumberFormat="1" applyFont="1" applyFill="1" applyBorder="1" applyAlignment="1" applyProtection="1">
      <alignment horizontal="center" vertical="top" wrapText="1"/>
    </xf>
    <xf numFmtId="0" fontId="6" fillId="0" borderId="12" xfId="2" applyNumberFormat="1" applyFont="1" applyFill="1" applyBorder="1" applyAlignment="1" applyProtection="1">
      <alignment horizontal="center" vertical="top" wrapText="1"/>
    </xf>
    <xf numFmtId="0" fontId="3" fillId="2" borderId="4" xfId="1" applyFont="1" applyFill="1" applyBorder="1" applyAlignment="1">
      <alignment horizontal="center" vertical="top" wrapText="1"/>
    </xf>
    <xf numFmtId="0" fontId="3" fillId="2" borderId="2" xfId="1" applyFont="1" applyFill="1" applyBorder="1" applyAlignment="1">
      <alignment horizontal="center" vertical="top" wrapText="1"/>
    </xf>
    <xf numFmtId="0" fontId="3" fillId="2" borderId="3" xfId="1" applyFont="1" applyFill="1" applyBorder="1" applyAlignment="1">
      <alignment horizontal="center" vertical="top" wrapText="1"/>
    </xf>
    <xf numFmtId="0" fontId="3" fillId="2" borderId="4" xfId="1" applyFont="1" applyFill="1" applyBorder="1" applyAlignment="1">
      <alignment vertical="top" wrapText="1"/>
    </xf>
    <xf numFmtId="0" fontId="3" fillId="2" borderId="2" xfId="1" applyFont="1" applyFill="1" applyBorder="1" applyAlignment="1">
      <alignment vertical="top" wrapText="1"/>
    </xf>
    <xf numFmtId="0" fontId="3" fillId="2" borderId="3" xfId="1" applyFont="1" applyFill="1" applyBorder="1" applyAlignment="1">
      <alignment vertical="top" wrapText="1"/>
    </xf>
    <xf numFmtId="0" fontId="3" fillId="0" borderId="26" xfId="0" applyFont="1" applyFill="1" applyBorder="1" applyAlignment="1">
      <alignment horizontal="center" vertical="top" wrapText="1"/>
    </xf>
    <xf numFmtId="0" fontId="3" fillId="0" borderId="2" xfId="0" applyNumberFormat="1" applyFont="1" applyFill="1" applyBorder="1" applyAlignment="1">
      <alignment vertical="top" wrapText="1"/>
    </xf>
    <xf numFmtId="0" fontId="3" fillId="0" borderId="4" xfId="0" applyNumberFormat="1" applyFont="1" applyFill="1" applyBorder="1" applyAlignment="1" applyProtection="1">
      <alignment horizontal="left" vertical="top" wrapText="1" shrinkToFit="1"/>
      <protection locked="0"/>
    </xf>
    <xf numFmtId="2" fontId="3" fillId="0" borderId="4" xfId="0" applyNumberFormat="1" applyFont="1" applyFill="1" applyBorder="1" applyAlignment="1">
      <alignment horizontal="left" vertical="top" wrapText="1"/>
    </xf>
    <xf numFmtId="2" fontId="3" fillId="0" borderId="3" xfId="0" applyNumberFormat="1" applyFont="1" applyFill="1" applyBorder="1" applyAlignment="1">
      <alignment horizontal="left" vertical="top" wrapText="1"/>
    </xf>
    <xf numFmtId="0" fontId="3" fillId="0" borderId="4" xfId="0" applyNumberFormat="1" applyFont="1" applyFill="1" applyBorder="1" applyAlignment="1">
      <alignment horizontal="center" vertical="top" wrapText="1" shrinkToFit="1"/>
    </xf>
    <xf numFmtId="0" fontId="3" fillId="0" borderId="3" xfId="0" applyNumberFormat="1" applyFont="1" applyFill="1" applyBorder="1" applyAlignment="1">
      <alignment horizontal="center" vertical="top" wrapText="1" shrinkToFit="1"/>
    </xf>
    <xf numFmtId="0" fontId="3" fillId="0" borderId="27" xfId="0" applyFont="1" applyFill="1" applyBorder="1" applyAlignment="1">
      <alignment horizontal="center" vertical="top"/>
    </xf>
    <xf numFmtId="0" fontId="3" fillId="0" borderId="8" xfId="0" applyFont="1" applyFill="1" applyBorder="1" applyAlignment="1">
      <alignment horizontal="center" vertical="top" wrapText="1"/>
    </xf>
    <xf numFmtId="49" fontId="3" fillId="0" borderId="3" xfId="0" applyNumberFormat="1" applyFont="1" applyFill="1" applyBorder="1" applyAlignment="1">
      <alignment horizontal="left" vertical="top" wrapText="1"/>
    </xf>
    <xf numFmtId="0" fontId="9" fillId="0" borderId="3" xfId="0" applyFont="1" applyFill="1" applyBorder="1" applyAlignment="1">
      <alignment horizontal="left"/>
    </xf>
    <xf numFmtId="0" fontId="9" fillId="0" borderId="2" xfId="0" applyFont="1" applyFill="1" applyBorder="1" applyAlignment="1">
      <alignment horizontal="center" vertical="top"/>
    </xf>
    <xf numFmtId="14" fontId="9" fillId="0" borderId="2" xfId="0" applyNumberFormat="1" applyFont="1" applyFill="1" applyBorder="1" applyAlignment="1">
      <alignment horizontal="center" vertical="top"/>
    </xf>
    <xf numFmtId="0" fontId="9" fillId="0" borderId="3" xfId="0" applyFont="1" applyFill="1" applyBorder="1" applyAlignment="1">
      <alignment horizontal="center" vertical="top"/>
    </xf>
    <xf numFmtId="14" fontId="9" fillId="0" borderId="2" xfId="0" applyNumberFormat="1" applyFont="1" applyFill="1" applyBorder="1" applyAlignment="1">
      <alignment horizontal="center" vertical="top"/>
    </xf>
    <xf numFmtId="0" fontId="9" fillId="0" borderId="2" xfId="0" applyFont="1" applyFill="1" applyBorder="1" applyAlignment="1">
      <alignment vertical="top" wrapText="1"/>
    </xf>
    <xf numFmtId="0" fontId="9" fillId="0" borderId="3" xfId="0" applyFont="1" applyFill="1" applyBorder="1" applyAlignment="1">
      <alignment vertical="top" wrapText="1"/>
    </xf>
    <xf numFmtId="0" fontId="9" fillId="0" borderId="2" xfId="0" applyFont="1" applyFill="1" applyBorder="1" applyAlignment="1"/>
    <xf numFmtId="0" fontId="9" fillId="0" borderId="2" xfId="0" applyFont="1" applyFill="1" applyBorder="1" applyAlignment="1">
      <alignment vertical="top"/>
    </xf>
    <xf numFmtId="0" fontId="9" fillId="0" borderId="2" xfId="0" applyFont="1" applyFill="1" applyBorder="1" applyAlignment="1">
      <alignment vertical="top" wrapText="1"/>
    </xf>
    <xf numFmtId="0" fontId="9" fillId="0" borderId="3" xfId="0" applyFont="1" applyFill="1" applyBorder="1" applyAlignment="1"/>
    <xf numFmtId="0" fontId="9" fillId="0" borderId="3" xfId="0" applyFont="1" applyFill="1" applyBorder="1" applyAlignment="1">
      <alignment vertical="top"/>
    </xf>
    <xf numFmtId="0" fontId="9" fillId="0" borderId="3" xfId="0" applyFont="1" applyFill="1" applyBorder="1" applyAlignment="1">
      <alignment vertical="top" wrapText="1"/>
    </xf>
    <xf numFmtId="49" fontId="3" fillId="5" borderId="1" xfId="1" applyNumberFormat="1" applyFont="1" applyFill="1" applyBorder="1" applyAlignment="1">
      <alignment horizontal="left" vertical="top" wrapText="1"/>
    </xf>
    <xf numFmtId="2" fontId="3" fillId="0" borderId="4" xfId="0" applyNumberFormat="1" applyFont="1" applyFill="1" applyBorder="1" applyAlignment="1">
      <alignment horizontal="center" vertical="top" wrapText="1"/>
    </xf>
    <xf numFmtId="2" fontId="3" fillId="0" borderId="2" xfId="0" applyNumberFormat="1" applyFont="1" applyFill="1" applyBorder="1" applyAlignment="1">
      <alignment horizontal="center" vertical="top" wrapText="1"/>
    </xf>
    <xf numFmtId="2" fontId="3" fillId="0" borderId="3" xfId="0" applyNumberFormat="1" applyFont="1" applyFill="1" applyBorder="1" applyAlignment="1">
      <alignment horizontal="center" vertical="top" wrapText="1"/>
    </xf>
    <xf numFmtId="0" fontId="3" fillId="0" borderId="16" xfId="0" applyFont="1" applyFill="1" applyBorder="1" applyAlignment="1">
      <alignment horizontal="center" vertical="top" wrapText="1"/>
    </xf>
    <xf numFmtId="0" fontId="3" fillId="0" borderId="21" xfId="0" applyFont="1" applyFill="1" applyBorder="1" applyAlignment="1">
      <alignment horizontal="center" vertical="top" wrapText="1"/>
    </xf>
    <xf numFmtId="0" fontId="3" fillId="0" borderId="1" xfId="0" applyFont="1" applyFill="1" applyBorder="1" applyAlignment="1">
      <alignment horizontal="center" vertical="top" wrapText="1"/>
    </xf>
    <xf numFmtId="0" fontId="6" fillId="5" borderId="1" xfId="0" applyFont="1" applyFill="1" applyBorder="1" applyAlignment="1">
      <alignment horizontal="center" vertical="center" wrapText="1"/>
    </xf>
    <xf numFmtId="166" fontId="6" fillId="5"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166" fontId="6" fillId="5" borderId="1" xfId="0" applyNumberFormat="1" applyFont="1" applyFill="1" applyBorder="1" applyAlignment="1">
      <alignment horizontal="center" vertical="center" wrapText="1"/>
    </xf>
    <xf numFmtId="14" fontId="6" fillId="5" borderId="1" xfId="0" applyNumberFormat="1" applyFont="1" applyFill="1" applyBorder="1" applyAlignment="1">
      <alignment vertical="center"/>
    </xf>
    <xf numFmtId="0" fontId="6" fillId="5" borderId="1" xfId="0" applyFont="1" applyFill="1" applyBorder="1" applyAlignment="1">
      <alignment vertical="center" wrapText="1"/>
    </xf>
    <xf numFmtId="49" fontId="6" fillId="5" borderId="1" xfId="0" applyNumberFormat="1" applyFont="1" applyFill="1" applyBorder="1" applyAlignment="1">
      <alignment horizontal="center" vertical="center"/>
    </xf>
    <xf numFmtId="2" fontId="6" fillId="5" borderId="1" xfId="0" applyNumberFormat="1" applyFont="1" applyFill="1" applyBorder="1" applyAlignment="1">
      <alignment horizontal="center" vertical="center"/>
    </xf>
    <xf numFmtId="0" fontId="3" fillId="3" borderId="1" xfId="0" applyFont="1" applyFill="1" applyBorder="1" applyAlignment="1">
      <alignment horizontal="center"/>
    </xf>
    <xf numFmtId="0" fontId="3" fillId="0" borderId="1" xfId="0" applyFont="1" applyBorder="1" applyAlignment="1">
      <alignment vertical="center"/>
    </xf>
    <xf numFmtId="0" fontId="3" fillId="4" borderId="1" xfId="0" applyFont="1" applyFill="1" applyBorder="1" applyAlignment="1">
      <alignment horizontal="left"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xf>
    <xf numFmtId="2" fontId="6" fillId="2" borderId="1" xfId="0" applyNumberFormat="1" applyFont="1" applyFill="1" applyBorder="1" applyAlignment="1">
      <alignment horizontal="center" vertical="center"/>
    </xf>
    <xf numFmtId="4" fontId="6" fillId="2" borderId="1" xfId="0" applyNumberFormat="1" applyFont="1" applyFill="1" applyBorder="1" applyAlignment="1">
      <alignment horizontal="center" vertical="center"/>
    </xf>
    <xf numFmtId="0" fontId="3" fillId="0" borderId="1" xfId="0" applyFont="1" applyBorder="1" applyAlignment="1">
      <alignment vertical="center" wrapText="1"/>
    </xf>
    <xf numFmtId="2" fontId="3" fillId="0" borderId="1" xfId="0" applyNumberFormat="1" applyFont="1" applyBorder="1" applyAlignment="1">
      <alignment horizontal="center" vertical="center"/>
    </xf>
    <xf numFmtId="4" fontId="3" fillId="0" borderId="1" xfId="0" applyNumberFormat="1" applyFont="1" applyBorder="1" applyAlignment="1">
      <alignment horizontal="center" vertical="center"/>
    </xf>
    <xf numFmtId="0" fontId="3" fillId="0" borderId="23" xfId="4" applyFont="1" applyFill="1" applyBorder="1" applyAlignment="1">
      <alignment horizontal="center" vertical="top"/>
    </xf>
    <xf numFmtId="0" fontId="3" fillId="0" borderId="25" xfId="4" applyFont="1" applyFill="1" applyBorder="1" applyAlignment="1">
      <alignment horizontal="center" vertical="top"/>
    </xf>
    <xf numFmtId="0" fontId="3" fillId="0" borderId="26" xfId="4" applyFont="1" applyFill="1" applyBorder="1" applyAlignment="1">
      <alignment horizontal="center" vertical="top"/>
    </xf>
    <xf numFmtId="0" fontId="6" fillId="5" borderId="27" xfId="0" applyFont="1" applyFill="1" applyBorder="1" applyAlignment="1">
      <alignment horizontal="center" vertical="center"/>
    </xf>
    <xf numFmtId="0" fontId="6" fillId="5" borderId="24" xfId="0" applyFont="1" applyFill="1" applyBorder="1" applyAlignment="1">
      <alignment horizontal="center" vertical="center"/>
    </xf>
    <xf numFmtId="0" fontId="6" fillId="3" borderId="27" xfId="0" applyFont="1" applyFill="1" applyBorder="1" applyAlignment="1">
      <alignment horizontal="center"/>
    </xf>
    <xf numFmtId="0" fontId="3" fillId="3" borderId="24" xfId="0" applyFont="1" applyFill="1" applyBorder="1" applyAlignment="1">
      <alignment horizontal="center"/>
    </xf>
    <xf numFmtId="0" fontId="3" fillId="0" borderId="27" xfId="0" applyFont="1" applyBorder="1" applyAlignment="1">
      <alignment horizontal="center" vertical="center"/>
    </xf>
    <xf numFmtId="0" fontId="6" fillId="0" borderId="24" xfId="0" applyFont="1" applyBorder="1" applyAlignment="1">
      <alignment horizontal="center" vertical="center"/>
    </xf>
    <xf numFmtId="0" fontId="3" fillId="0" borderId="24" xfId="0" applyFont="1" applyBorder="1" applyAlignment="1">
      <alignment horizontal="center" vertical="center"/>
    </xf>
    <xf numFmtId="0" fontId="6" fillId="5" borderId="38" xfId="0" applyFont="1" applyFill="1" applyBorder="1" applyAlignment="1">
      <alignment horizontal="center"/>
    </xf>
    <xf numFmtId="0" fontId="6" fillId="5" borderId="39" xfId="0" applyFont="1" applyFill="1" applyBorder="1" applyAlignment="1">
      <alignment horizontal="center"/>
    </xf>
    <xf numFmtId="0" fontId="6" fillId="5" borderId="39" xfId="0" applyFont="1" applyFill="1" applyBorder="1" applyAlignment="1">
      <alignment horizontal="center"/>
    </xf>
    <xf numFmtId="0" fontId="3" fillId="5" borderId="39" xfId="0" applyFont="1" applyFill="1" applyBorder="1" applyAlignment="1"/>
    <xf numFmtId="0" fontId="3" fillId="5" borderId="39" xfId="0" applyFont="1" applyFill="1" applyBorder="1"/>
    <xf numFmtId="2" fontId="6" fillId="5" borderId="39" xfId="0" applyNumberFormat="1" applyFont="1" applyFill="1" applyBorder="1" applyAlignment="1">
      <alignment horizontal="center"/>
    </xf>
    <xf numFmtId="4" fontId="6" fillId="5" borderId="39" xfId="0" applyNumberFormat="1" applyFont="1" applyFill="1" applyBorder="1" applyAlignment="1">
      <alignment horizontal="center"/>
    </xf>
    <xf numFmtId="0" fontId="3" fillId="5" borderId="40" xfId="0" applyFont="1" applyFill="1" applyBorder="1"/>
    <xf numFmtId="0" fontId="9" fillId="0" borderId="0" xfId="0" applyFont="1"/>
  </cellXfs>
  <cellStyles count="5">
    <cellStyle name="xl32" xfId="3"/>
    <cellStyle name="xl33" xfId="2"/>
    <cellStyle name="Обычный" xfId="0" builtinId="0"/>
    <cellStyle name="Обычный 2" xfId="1"/>
    <cellStyle name="Хороший" xfId="4" builtinId="2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X745"/>
  <sheetViews>
    <sheetView tabSelected="1" zoomScale="110" zoomScaleNormal="110" workbookViewId="0">
      <selection activeCell="R742" sqref="R742"/>
    </sheetView>
  </sheetViews>
  <sheetFormatPr defaultColWidth="9.140625" defaultRowHeight="12.75"/>
  <cols>
    <col min="1" max="1" width="6.28515625" style="80" customWidth="1"/>
    <col min="2" max="2" width="9.7109375" style="86" customWidth="1"/>
    <col min="3" max="3" width="20.28515625" style="2" customWidth="1"/>
    <col min="4" max="4" width="19.7109375" style="87" customWidth="1"/>
    <col min="5" max="5" width="22.85546875" style="2" customWidth="1"/>
    <col min="6" max="6" width="8.42578125" style="2" customWidth="1"/>
    <col min="7" max="7" width="11.7109375" style="2" customWidth="1"/>
    <col min="8" max="8" width="11.42578125" style="2" customWidth="1"/>
    <col min="9" max="9" width="4.85546875" style="2" customWidth="1"/>
    <col min="10" max="10" width="4.7109375" style="2" customWidth="1"/>
    <col min="11" max="11" width="11.85546875" style="2" customWidth="1"/>
    <col min="12" max="12" width="7.28515625" style="2" customWidth="1"/>
    <col min="13" max="13" width="14.28515625" style="2" customWidth="1"/>
    <col min="14" max="14" width="14.42578125" style="2" customWidth="1"/>
    <col min="15" max="15" width="13.5703125" style="2" customWidth="1"/>
    <col min="16" max="16" width="14.42578125" style="2" customWidth="1"/>
    <col min="17" max="17" width="13.7109375" style="2" customWidth="1"/>
    <col min="18" max="18" width="13.5703125" style="2" customWidth="1"/>
    <col min="19" max="19" width="7.42578125" style="2" customWidth="1"/>
    <col min="20" max="16384" width="9.140625" style="2"/>
  </cols>
  <sheetData>
    <row r="1" spans="1:19" s="108" customFormat="1" ht="35.25" customHeight="1" thickBot="1">
      <c r="A1" s="665" t="s">
        <v>668</v>
      </c>
      <c r="B1" s="665"/>
      <c r="C1" s="665"/>
      <c r="D1" s="665"/>
      <c r="E1" s="665"/>
      <c r="F1" s="665"/>
      <c r="G1" s="665"/>
      <c r="H1" s="665"/>
      <c r="I1" s="665"/>
      <c r="J1" s="665"/>
      <c r="K1" s="665"/>
      <c r="L1" s="665"/>
      <c r="M1" s="665"/>
      <c r="N1" s="665"/>
      <c r="O1" s="665"/>
      <c r="P1" s="665"/>
      <c r="Q1" s="665"/>
      <c r="R1" s="665"/>
      <c r="S1" s="665"/>
    </row>
    <row r="2" spans="1:19" ht="20.100000000000001" customHeight="1" thickBot="1">
      <c r="A2" s="716" t="s">
        <v>669</v>
      </c>
      <c r="B2" s="717"/>
      <c r="C2" s="717"/>
      <c r="D2" s="717"/>
      <c r="E2" s="717"/>
      <c r="F2" s="717"/>
      <c r="G2" s="717"/>
      <c r="H2" s="717"/>
      <c r="I2" s="717"/>
      <c r="J2" s="717"/>
      <c r="K2" s="717"/>
      <c r="L2" s="717"/>
      <c r="M2" s="717"/>
      <c r="N2" s="717"/>
      <c r="O2" s="717"/>
      <c r="P2" s="717"/>
      <c r="Q2" s="717"/>
      <c r="R2" s="717"/>
      <c r="S2" s="718"/>
    </row>
    <row r="3" spans="1:19" s="81" customFormat="1" ht="24" customHeight="1">
      <c r="A3" s="731" t="s">
        <v>207</v>
      </c>
      <c r="B3" s="733" t="s">
        <v>132</v>
      </c>
      <c r="C3" s="725" t="s">
        <v>17</v>
      </c>
      <c r="D3" s="733" t="s">
        <v>234</v>
      </c>
      <c r="E3" s="725" t="s">
        <v>131</v>
      </c>
      <c r="F3" s="725" t="s">
        <v>126</v>
      </c>
      <c r="G3" s="725" t="s">
        <v>127</v>
      </c>
      <c r="H3" s="725" t="s">
        <v>200</v>
      </c>
      <c r="I3" s="723" t="s">
        <v>128</v>
      </c>
      <c r="J3" s="723" t="s">
        <v>1301</v>
      </c>
      <c r="K3" s="723" t="s">
        <v>129</v>
      </c>
      <c r="L3" s="723" t="s">
        <v>1302</v>
      </c>
      <c r="M3" s="725" t="s">
        <v>35</v>
      </c>
      <c r="N3" s="725"/>
      <c r="O3" s="725"/>
      <c r="P3" s="725"/>
      <c r="Q3" s="725"/>
      <c r="R3" s="725"/>
      <c r="S3" s="719" t="s">
        <v>130</v>
      </c>
    </row>
    <row r="4" spans="1:19" s="81" customFormat="1" ht="41.25" customHeight="1">
      <c r="A4" s="731"/>
      <c r="B4" s="733"/>
      <c r="C4" s="730"/>
      <c r="D4" s="733"/>
      <c r="E4" s="730"/>
      <c r="F4" s="730"/>
      <c r="G4" s="730"/>
      <c r="H4" s="730"/>
      <c r="I4" s="724"/>
      <c r="J4" s="724"/>
      <c r="K4" s="724"/>
      <c r="L4" s="724"/>
      <c r="M4" s="726" t="s">
        <v>367</v>
      </c>
      <c r="N4" s="727"/>
      <c r="O4" s="721" t="s">
        <v>433</v>
      </c>
      <c r="P4" s="721" t="s">
        <v>368</v>
      </c>
      <c r="Q4" s="728" t="s">
        <v>298</v>
      </c>
      <c r="R4" s="729"/>
      <c r="S4" s="720"/>
    </row>
    <row r="5" spans="1:19" s="81" customFormat="1" ht="101.25" customHeight="1">
      <c r="A5" s="732"/>
      <c r="B5" s="725"/>
      <c r="C5" s="730"/>
      <c r="D5" s="725"/>
      <c r="E5" s="730"/>
      <c r="F5" s="730"/>
      <c r="G5" s="730"/>
      <c r="H5" s="730"/>
      <c r="I5" s="724"/>
      <c r="J5" s="724"/>
      <c r="K5" s="724"/>
      <c r="L5" s="724"/>
      <c r="M5" s="7" t="s">
        <v>288</v>
      </c>
      <c r="N5" s="7" t="s">
        <v>289</v>
      </c>
      <c r="O5" s="722"/>
      <c r="P5" s="722"/>
      <c r="Q5" s="7" t="s">
        <v>369</v>
      </c>
      <c r="R5" s="7" t="s">
        <v>370</v>
      </c>
      <c r="S5" s="720"/>
    </row>
    <row r="6" spans="1:19" s="81" customFormat="1" ht="12">
      <c r="A6" s="385">
        <v>1</v>
      </c>
      <c r="B6" s="10">
        <v>2</v>
      </c>
      <c r="C6" s="10">
        <v>3</v>
      </c>
      <c r="D6" s="9">
        <v>4</v>
      </c>
      <c r="E6" s="10">
        <v>5</v>
      </c>
      <c r="F6" s="10">
        <v>6</v>
      </c>
      <c r="G6" s="10">
        <v>7</v>
      </c>
      <c r="H6" s="10">
        <v>8</v>
      </c>
      <c r="I6" s="386" t="s">
        <v>235</v>
      </c>
      <c r="J6" s="386" t="s">
        <v>3</v>
      </c>
      <c r="K6" s="386" t="s">
        <v>9</v>
      </c>
      <c r="L6" s="386" t="s">
        <v>137</v>
      </c>
      <c r="M6" s="10">
        <v>13</v>
      </c>
      <c r="N6" s="10">
        <v>14</v>
      </c>
      <c r="O6" s="10">
        <v>15</v>
      </c>
      <c r="P6" s="10">
        <v>16</v>
      </c>
      <c r="Q6" s="10">
        <v>17</v>
      </c>
      <c r="R6" s="10">
        <v>18</v>
      </c>
      <c r="S6" s="387">
        <v>19</v>
      </c>
    </row>
    <row r="7" spans="1:19" ht="45.75" customHeight="1">
      <c r="A7" s="818">
        <v>703</v>
      </c>
      <c r="B7" s="503" t="s">
        <v>253</v>
      </c>
      <c r="C7" s="573" t="s">
        <v>90</v>
      </c>
      <c r="D7" s="695" t="s">
        <v>1316</v>
      </c>
      <c r="E7" s="573" t="s">
        <v>420</v>
      </c>
      <c r="F7" s="579" t="s">
        <v>13</v>
      </c>
      <c r="G7" s="734">
        <v>39448</v>
      </c>
      <c r="H7" s="579" t="s">
        <v>134</v>
      </c>
      <c r="I7" s="676" t="s">
        <v>139</v>
      </c>
      <c r="J7" s="676" t="s">
        <v>4</v>
      </c>
      <c r="K7" s="676" t="s">
        <v>46</v>
      </c>
      <c r="L7" s="676" t="s">
        <v>143</v>
      </c>
      <c r="M7" s="670">
        <f t="shared" ref="M7:R7" si="0">SUM(M11:M12)</f>
        <v>1035965.1799999999</v>
      </c>
      <c r="N7" s="670">
        <f t="shared" si="0"/>
        <v>1035621.55</v>
      </c>
      <c r="O7" s="679">
        <f>SUM(O11:O12)</f>
        <v>1537300</v>
      </c>
      <c r="P7" s="670">
        <f t="shared" si="0"/>
        <v>1855800</v>
      </c>
      <c r="Q7" s="670">
        <f t="shared" si="0"/>
        <v>1930000</v>
      </c>
      <c r="R7" s="670">
        <f t="shared" si="0"/>
        <v>2007100</v>
      </c>
      <c r="S7" s="673">
        <v>3</v>
      </c>
    </row>
    <row r="8" spans="1:19" ht="15" customHeight="1">
      <c r="A8" s="819"/>
      <c r="B8" s="500"/>
      <c r="C8" s="574"/>
      <c r="D8" s="696"/>
      <c r="E8" s="574"/>
      <c r="F8" s="580"/>
      <c r="G8" s="735"/>
      <c r="H8" s="580"/>
      <c r="I8" s="677"/>
      <c r="J8" s="677"/>
      <c r="K8" s="677"/>
      <c r="L8" s="677"/>
      <c r="M8" s="671"/>
      <c r="N8" s="671"/>
      <c r="O8" s="680"/>
      <c r="P8" s="671"/>
      <c r="Q8" s="671"/>
      <c r="R8" s="671"/>
      <c r="S8" s="674"/>
    </row>
    <row r="9" spans="1:19" ht="15.75" customHeight="1">
      <c r="A9" s="819"/>
      <c r="B9" s="500"/>
      <c r="C9" s="574"/>
      <c r="D9" s="696"/>
      <c r="E9" s="574"/>
      <c r="F9" s="580"/>
      <c r="G9" s="735"/>
      <c r="H9" s="580"/>
      <c r="I9" s="677"/>
      <c r="J9" s="677"/>
      <c r="K9" s="677"/>
      <c r="L9" s="677"/>
      <c r="M9" s="671"/>
      <c r="N9" s="671"/>
      <c r="O9" s="680"/>
      <c r="P9" s="671"/>
      <c r="Q9" s="671"/>
      <c r="R9" s="671"/>
      <c r="S9" s="674"/>
    </row>
    <row r="10" spans="1:19" ht="18" customHeight="1">
      <c r="A10" s="819"/>
      <c r="B10" s="500"/>
      <c r="C10" s="574"/>
      <c r="D10" s="696"/>
      <c r="E10" s="574"/>
      <c r="F10" s="580"/>
      <c r="G10" s="735"/>
      <c r="H10" s="580"/>
      <c r="I10" s="678"/>
      <c r="J10" s="678"/>
      <c r="K10" s="678"/>
      <c r="L10" s="678"/>
      <c r="M10" s="672"/>
      <c r="N10" s="672"/>
      <c r="O10" s="681"/>
      <c r="P10" s="672"/>
      <c r="Q10" s="672"/>
      <c r="R10" s="672"/>
      <c r="S10" s="675"/>
    </row>
    <row r="11" spans="1:19" ht="15" customHeight="1">
      <c r="A11" s="819"/>
      <c r="B11" s="500"/>
      <c r="C11" s="574"/>
      <c r="D11" s="696"/>
      <c r="E11" s="574"/>
      <c r="F11" s="580"/>
      <c r="G11" s="735"/>
      <c r="H11" s="580"/>
      <c r="I11" s="38" t="s">
        <v>139</v>
      </c>
      <c r="J11" s="38" t="s">
        <v>4</v>
      </c>
      <c r="K11" s="38" t="s">
        <v>46</v>
      </c>
      <c r="L11" s="38" t="s">
        <v>147</v>
      </c>
      <c r="M11" s="14">
        <v>797390</v>
      </c>
      <c r="N11" s="14">
        <v>797290.13</v>
      </c>
      <c r="O11" s="14">
        <v>1180700</v>
      </c>
      <c r="P11" s="14">
        <v>1425400</v>
      </c>
      <c r="Q11" s="14">
        <v>1482300</v>
      </c>
      <c r="R11" s="14">
        <v>1541500</v>
      </c>
      <c r="S11" s="112">
        <v>3</v>
      </c>
    </row>
    <row r="12" spans="1:19" ht="76.5" customHeight="1">
      <c r="A12" s="820"/>
      <c r="B12" s="501"/>
      <c r="C12" s="593"/>
      <c r="D12" s="73"/>
      <c r="E12" s="593"/>
      <c r="F12" s="589"/>
      <c r="G12" s="736"/>
      <c r="H12" s="589"/>
      <c r="I12" s="11" t="s">
        <v>139</v>
      </c>
      <c r="J12" s="11" t="s">
        <v>4</v>
      </c>
      <c r="K12" s="11" t="s">
        <v>46</v>
      </c>
      <c r="L12" s="11" t="s">
        <v>74</v>
      </c>
      <c r="M12" s="14">
        <v>238575.18</v>
      </c>
      <c r="N12" s="14">
        <v>238331.42</v>
      </c>
      <c r="O12" s="14">
        <v>356600</v>
      </c>
      <c r="P12" s="14">
        <v>430400</v>
      </c>
      <c r="Q12" s="14">
        <v>447700</v>
      </c>
      <c r="R12" s="14">
        <v>465600</v>
      </c>
      <c r="S12" s="112">
        <v>3</v>
      </c>
    </row>
    <row r="13" spans="1:19" ht="39" customHeight="1">
      <c r="A13" s="818">
        <v>703</v>
      </c>
      <c r="B13" s="517" t="s">
        <v>278</v>
      </c>
      <c r="C13" s="573" t="s">
        <v>95</v>
      </c>
      <c r="D13" s="72" t="s">
        <v>1316</v>
      </c>
      <c r="E13" s="693" t="s">
        <v>419</v>
      </c>
      <c r="F13" s="22" t="s">
        <v>24</v>
      </c>
      <c r="G13" s="116">
        <v>39083</v>
      </c>
      <c r="H13" s="503" t="s">
        <v>134</v>
      </c>
      <c r="I13" s="15" t="s">
        <v>139</v>
      </c>
      <c r="J13" s="15" t="s">
        <v>4</v>
      </c>
      <c r="K13" s="15" t="s">
        <v>47</v>
      </c>
      <c r="L13" s="15" t="s">
        <v>143</v>
      </c>
      <c r="M13" s="16">
        <f t="shared" ref="M13:R13" si="1">SUM(M14:M15)</f>
        <v>2500</v>
      </c>
      <c r="N13" s="16">
        <f t="shared" si="1"/>
        <v>1.19</v>
      </c>
      <c r="O13" s="17">
        <f t="shared" si="1"/>
        <v>3000</v>
      </c>
      <c r="P13" s="16">
        <f t="shared" si="1"/>
        <v>3000</v>
      </c>
      <c r="Q13" s="16">
        <f t="shared" si="1"/>
        <v>3000</v>
      </c>
      <c r="R13" s="16">
        <f t="shared" si="1"/>
        <v>3000</v>
      </c>
      <c r="S13" s="112">
        <v>3</v>
      </c>
    </row>
    <row r="14" spans="1:19" ht="15" customHeight="1">
      <c r="A14" s="819"/>
      <c r="B14" s="518"/>
      <c r="C14" s="574"/>
      <c r="D14" s="111"/>
      <c r="E14" s="694"/>
      <c r="F14" s="22"/>
      <c r="G14" s="116"/>
      <c r="H14" s="500"/>
      <c r="I14" s="11" t="s">
        <v>139</v>
      </c>
      <c r="J14" s="11" t="s">
        <v>4</v>
      </c>
      <c r="K14" s="11" t="s">
        <v>47</v>
      </c>
      <c r="L14" s="11" t="s">
        <v>141</v>
      </c>
      <c r="M14" s="14">
        <v>2000</v>
      </c>
      <c r="N14" s="14">
        <v>0</v>
      </c>
      <c r="O14" s="14">
        <v>2000</v>
      </c>
      <c r="P14" s="14">
        <v>2000</v>
      </c>
      <c r="Q14" s="14">
        <v>2000</v>
      </c>
      <c r="R14" s="14">
        <v>2000</v>
      </c>
      <c r="S14" s="112">
        <v>3</v>
      </c>
    </row>
    <row r="15" spans="1:19" ht="21.75" customHeight="1">
      <c r="A15" s="820"/>
      <c r="B15" s="530"/>
      <c r="C15" s="593"/>
      <c r="D15" s="73"/>
      <c r="E15" s="698"/>
      <c r="F15" s="24"/>
      <c r="G15" s="120"/>
      <c r="H15" s="501"/>
      <c r="I15" s="11" t="s">
        <v>139</v>
      </c>
      <c r="J15" s="11" t="s">
        <v>4</v>
      </c>
      <c r="K15" s="11" t="s">
        <v>47</v>
      </c>
      <c r="L15" s="11" t="s">
        <v>44</v>
      </c>
      <c r="M15" s="14">
        <v>500</v>
      </c>
      <c r="N15" s="14">
        <v>1.19</v>
      </c>
      <c r="O15" s="14">
        <v>1000</v>
      </c>
      <c r="P15" s="14">
        <v>1000</v>
      </c>
      <c r="Q15" s="14">
        <v>1000</v>
      </c>
      <c r="R15" s="14">
        <v>1000</v>
      </c>
      <c r="S15" s="112">
        <v>3</v>
      </c>
    </row>
    <row r="16" spans="1:19" ht="173.25" customHeight="1">
      <c r="A16" s="113">
        <v>703</v>
      </c>
      <c r="B16" s="517" t="s">
        <v>401</v>
      </c>
      <c r="C16" s="72" t="s">
        <v>96</v>
      </c>
      <c r="D16" s="72" t="s">
        <v>1317</v>
      </c>
      <c r="E16" s="114" t="s">
        <v>1318</v>
      </c>
      <c r="F16" s="21" t="s">
        <v>11</v>
      </c>
      <c r="G16" s="121">
        <v>39448</v>
      </c>
      <c r="H16" s="32" t="s">
        <v>134</v>
      </c>
      <c r="I16" s="15" t="s">
        <v>139</v>
      </c>
      <c r="J16" s="15" t="s">
        <v>135</v>
      </c>
      <c r="K16" s="15" t="s">
        <v>48</v>
      </c>
      <c r="L16" s="15" t="s">
        <v>143</v>
      </c>
      <c r="M16" s="16">
        <f t="shared" ref="M16:R16" si="2">SUM(M17:M19)</f>
        <v>1404600</v>
      </c>
      <c r="N16" s="16">
        <f t="shared" si="2"/>
        <v>1404600</v>
      </c>
      <c r="O16" s="17">
        <f t="shared" si="2"/>
        <v>1558800</v>
      </c>
      <c r="P16" s="16">
        <f t="shared" si="2"/>
        <v>1674900</v>
      </c>
      <c r="Q16" s="16">
        <f t="shared" si="2"/>
        <v>1621400</v>
      </c>
      <c r="R16" s="16">
        <f t="shared" si="2"/>
        <v>1621400</v>
      </c>
      <c r="S16" s="112">
        <v>3</v>
      </c>
    </row>
    <row r="17" spans="1:19" ht="15" customHeight="1">
      <c r="A17" s="115"/>
      <c r="B17" s="518"/>
      <c r="C17" s="111"/>
      <c r="D17" s="111"/>
      <c r="E17" s="694" t="s">
        <v>428</v>
      </c>
      <c r="F17" s="518" t="s">
        <v>12</v>
      </c>
      <c r="G17" s="714">
        <v>38749</v>
      </c>
      <c r="H17" s="518" t="s">
        <v>134</v>
      </c>
      <c r="I17" s="11" t="s">
        <v>139</v>
      </c>
      <c r="J17" s="11" t="s">
        <v>135</v>
      </c>
      <c r="K17" s="11" t="s">
        <v>48</v>
      </c>
      <c r="L17" s="11" t="s">
        <v>147</v>
      </c>
      <c r="M17" s="14">
        <v>1028853.67</v>
      </c>
      <c r="N17" s="14">
        <v>1028853.67</v>
      </c>
      <c r="O17" s="14">
        <v>1123500</v>
      </c>
      <c r="P17" s="14">
        <v>1215000</v>
      </c>
      <c r="Q17" s="14">
        <v>1215000</v>
      </c>
      <c r="R17" s="14">
        <v>1215000</v>
      </c>
      <c r="S17" s="112">
        <v>3</v>
      </c>
    </row>
    <row r="18" spans="1:19" ht="15" customHeight="1">
      <c r="A18" s="115"/>
      <c r="B18" s="518"/>
      <c r="C18" s="111"/>
      <c r="D18" s="111"/>
      <c r="E18" s="694"/>
      <c r="F18" s="518"/>
      <c r="G18" s="714"/>
      <c r="H18" s="518"/>
      <c r="I18" s="11" t="s">
        <v>139</v>
      </c>
      <c r="J18" s="11" t="s">
        <v>135</v>
      </c>
      <c r="K18" s="11" t="s">
        <v>48</v>
      </c>
      <c r="L18" s="11" t="s">
        <v>74</v>
      </c>
      <c r="M18" s="14">
        <v>307433.82</v>
      </c>
      <c r="N18" s="14">
        <v>307433.82</v>
      </c>
      <c r="O18" s="14">
        <v>339200</v>
      </c>
      <c r="P18" s="14">
        <v>366900</v>
      </c>
      <c r="Q18" s="14">
        <v>366900</v>
      </c>
      <c r="R18" s="14">
        <v>366900</v>
      </c>
      <c r="S18" s="112">
        <v>3</v>
      </c>
    </row>
    <row r="19" spans="1:19" ht="69" customHeight="1">
      <c r="A19" s="115"/>
      <c r="B19" s="530"/>
      <c r="C19" s="111"/>
      <c r="D19" s="73"/>
      <c r="E19" s="698"/>
      <c r="F19" s="530"/>
      <c r="G19" s="714"/>
      <c r="H19" s="518"/>
      <c r="I19" s="11" t="s">
        <v>139</v>
      </c>
      <c r="J19" s="11" t="s">
        <v>135</v>
      </c>
      <c r="K19" s="11" t="s">
        <v>48</v>
      </c>
      <c r="L19" s="11" t="s">
        <v>141</v>
      </c>
      <c r="M19" s="14">
        <v>68312.509999999995</v>
      </c>
      <c r="N19" s="14">
        <v>68312.509999999995</v>
      </c>
      <c r="O19" s="14">
        <v>96100</v>
      </c>
      <c r="P19" s="14">
        <v>93000</v>
      </c>
      <c r="Q19" s="14">
        <v>39500</v>
      </c>
      <c r="R19" s="14">
        <v>39500</v>
      </c>
      <c r="S19" s="112">
        <v>3</v>
      </c>
    </row>
    <row r="20" spans="1:19" ht="164.25" customHeight="1">
      <c r="A20" s="113">
        <v>703</v>
      </c>
      <c r="B20" s="517" t="s">
        <v>295</v>
      </c>
      <c r="C20" s="72" t="s">
        <v>97</v>
      </c>
      <c r="D20" s="72" t="s">
        <v>1319</v>
      </c>
      <c r="E20" s="117" t="s">
        <v>421</v>
      </c>
      <c r="F20" s="22" t="s">
        <v>11</v>
      </c>
      <c r="G20" s="121">
        <v>39448</v>
      </c>
      <c r="H20" s="32" t="s">
        <v>134</v>
      </c>
      <c r="I20" s="15" t="s">
        <v>139</v>
      </c>
      <c r="J20" s="15" t="s">
        <v>135</v>
      </c>
      <c r="K20" s="15" t="s">
        <v>49</v>
      </c>
      <c r="L20" s="15" t="s">
        <v>143</v>
      </c>
      <c r="M20" s="16">
        <f t="shared" ref="M20:R20" si="3">SUM(M21:M23)</f>
        <v>560700</v>
      </c>
      <c r="N20" s="16">
        <f t="shared" si="3"/>
        <v>560700</v>
      </c>
      <c r="O20" s="17">
        <v>697300</v>
      </c>
      <c r="P20" s="16">
        <f t="shared" si="3"/>
        <v>685200</v>
      </c>
      <c r="Q20" s="16">
        <f t="shared" si="3"/>
        <v>685200</v>
      </c>
      <c r="R20" s="16">
        <f t="shared" si="3"/>
        <v>685200</v>
      </c>
      <c r="S20" s="112">
        <v>3</v>
      </c>
    </row>
    <row r="21" spans="1:19" ht="15" customHeight="1">
      <c r="A21" s="115"/>
      <c r="B21" s="518"/>
      <c r="C21" s="111"/>
      <c r="D21" s="111"/>
      <c r="E21" s="694" t="s">
        <v>422</v>
      </c>
      <c r="F21" s="22" t="s">
        <v>133</v>
      </c>
      <c r="G21" s="116">
        <v>39083</v>
      </c>
      <c r="H21" s="45" t="s">
        <v>134</v>
      </c>
      <c r="I21" s="19" t="s">
        <v>139</v>
      </c>
      <c r="J21" s="19" t="s">
        <v>135</v>
      </c>
      <c r="K21" s="19" t="s">
        <v>49</v>
      </c>
      <c r="L21" s="19" t="s">
        <v>147</v>
      </c>
      <c r="M21" s="20">
        <v>410200.07</v>
      </c>
      <c r="N21" s="20">
        <v>410200.07</v>
      </c>
      <c r="O21" s="20">
        <v>444400</v>
      </c>
      <c r="P21" s="20">
        <v>487000</v>
      </c>
      <c r="Q21" s="20">
        <v>487000</v>
      </c>
      <c r="R21" s="20">
        <v>487000</v>
      </c>
      <c r="S21" s="118">
        <v>3</v>
      </c>
    </row>
    <row r="22" spans="1:19" ht="15" customHeight="1">
      <c r="A22" s="115"/>
      <c r="B22" s="518"/>
      <c r="C22" s="111"/>
      <c r="D22" s="111"/>
      <c r="E22" s="694"/>
      <c r="F22" s="22"/>
      <c r="G22" s="116"/>
      <c r="H22" s="22"/>
      <c r="I22" s="19" t="s">
        <v>139</v>
      </c>
      <c r="J22" s="19" t="s">
        <v>135</v>
      </c>
      <c r="K22" s="19" t="s">
        <v>49</v>
      </c>
      <c r="L22" s="19" t="s">
        <v>74</v>
      </c>
      <c r="M22" s="20">
        <v>115471.53</v>
      </c>
      <c r="N22" s="20">
        <v>115471.53</v>
      </c>
      <c r="O22" s="20">
        <v>134200</v>
      </c>
      <c r="P22" s="20">
        <v>147200</v>
      </c>
      <c r="Q22" s="20">
        <v>147200</v>
      </c>
      <c r="R22" s="20">
        <v>147200</v>
      </c>
      <c r="S22" s="118">
        <v>3</v>
      </c>
    </row>
    <row r="23" spans="1:19" ht="123.75" customHeight="1">
      <c r="A23" s="115"/>
      <c r="B23" s="530"/>
      <c r="C23" s="111"/>
      <c r="D23" s="111"/>
      <c r="E23" s="694"/>
      <c r="F23" s="24"/>
      <c r="G23" s="116"/>
      <c r="H23" s="22"/>
      <c r="I23" s="11" t="s">
        <v>139</v>
      </c>
      <c r="J23" s="11" t="s">
        <v>135</v>
      </c>
      <c r="K23" s="11" t="s">
        <v>49</v>
      </c>
      <c r="L23" s="11" t="s">
        <v>141</v>
      </c>
      <c r="M23" s="14">
        <v>35028.400000000001</v>
      </c>
      <c r="N23" s="14">
        <v>35028.400000000001</v>
      </c>
      <c r="O23" s="14">
        <v>104200</v>
      </c>
      <c r="P23" s="14">
        <v>51000</v>
      </c>
      <c r="Q23" s="14">
        <v>51000</v>
      </c>
      <c r="R23" s="14">
        <v>51000</v>
      </c>
      <c r="S23" s="112">
        <v>3</v>
      </c>
    </row>
    <row r="24" spans="1:19" ht="63" customHeight="1">
      <c r="A24" s="113">
        <v>703</v>
      </c>
      <c r="B24" s="21" t="s">
        <v>402</v>
      </c>
      <c r="C24" s="72" t="s">
        <v>98</v>
      </c>
      <c r="D24" s="72" t="s">
        <v>1320</v>
      </c>
      <c r="E24" s="114" t="s">
        <v>423</v>
      </c>
      <c r="F24" s="22" t="s">
        <v>133</v>
      </c>
      <c r="G24" s="121">
        <v>40651</v>
      </c>
      <c r="H24" s="32" t="s">
        <v>134</v>
      </c>
      <c r="I24" s="15" t="s">
        <v>139</v>
      </c>
      <c r="J24" s="15" t="s">
        <v>135</v>
      </c>
      <c r="K24" s="15" t="s">
        <v>46</v>
      </c>
      <c r="L24" s="15" t="s">
        <v>143</v>
      </c>
      <c r="M24" s="16">
        <f t="shared" ref="M24:R24" si="4">SUM(M25:M27)</f>
        <v>19806234.82</v>
      </c>
      <c r="N24" s="16">
        <f t="shared" si="4"/>
        <v>19674072.289999999</v>
      </c>
      <c r="O24" s="17">
        <f t="shared" si="4"/>
        <v>26948900</v>
      </c>
      <c r="P24" s="16">
        <f t="shared" si="4"/>
        <v>31954600</v>
      </c>
      <c r="Q24" s="16">
        <f t="shared" si="4"/>
        <v>32756900</v>
      </c>
      <c r="R24" s="16">
        <f t="shared" si="4"/>
        <v>34067200</v>
      </c>
      <c r="S24" s="112">
        <v>3</v>
      </c>
    </row>
    <row r="25" spans="1:19" ht="15" customHeight="1">
      <c r="A25" s="115"/>
      <c r="B25" s="22"/>
      <c r="C25" s="111"/>
      <c r="D25" s="111"/>
      <c r="E25" s="694" t="s">
        <v>421</v>
      </c>
      <c r="F25" s="518" t="s">
        <v>8</v>
      </c>
      <c r="G25" s="714">
        <v>39448</v>
      </c>
      <c r="H25" s="500" t="s">
        <v>134</v>
      </c>
      <c r="I25" s="19" t="s">
        <v>139</v>
      </c>
      <c r="J25" s="19" t="s">
        <v>135</v>
      </c>
      <c r="K25" s="11" t="s">
        <v>46</v>
      </c>
      <c r="L25" s="19" t="s">
        <v>147</v>
      </c>
      <c r="M25" s="20">
        <v>15091369.68</v>
      </c>
      <c r="N25" s="20">
        <v>14997229.800000001</v>
      </c>
      <c r="O25" s="20">
        <v>20689290</v>
      </c>
      <c r="P25" s="20">
        <v>24542700</v>
      </c>
      <c r="Q25" s="20">
        <v>25158900</v>
      </c>
      <c r="R25" s="20">
        <v>26165300</v>
      </c>
      <c r="S25" s="118">
        <v>3</v>
      </c>
    </row>
    <row r="26" spans="1:19" ht="15" customHeight="1">
      <c r="A26" s="115"/>
      <c r="B26" s="22"/>
      <c r="C26" s="111"/>
      <c r="D26" s="111"/>
      <c r="E26" s="694"/>
      <c r="F26" s="518"/>
      <c r="G26" s="714"/>
      <c r="H26" s="500"/>
      <c r="I26" s="19" t="s">
        <v>139</v>
      </c>
      <c r="J26" s="19" t="s">
        <v>135</v>
      </c>
      <c r="K26" s="11" t="s">
        <v>46</v>
      </c>
      <c r="L26" s="19" t="s">
        <v>148</v>
      </c>
      <c r="M26" s="20">
        <v>204340.32</v>
      </c>
      <c r="N26" s="20">
        <v>204340.32</v>
      </c>
      <c r="O26" s="20">
        <v>40070</v>
      </c>
      <c r="P26" s="20">
        <v>0</v>
      </c>
      <c r="Q26" s="20">
        <v>0</v>
      </c>
      <c r="R26" s="20">
        <v>0</v>
      </c>
      <c r="S26" s="118">
        <v>3</v>
      </c>
    </row>
    <row r="27" spans="1:19" ht="134.25" customHeight="1">
      <c r="A27" s="119"/>
      <c r="B27" s="24"/>
      <c r="C27" s="73"/>
      <c r="D27" s="73"/>
      <c r="E27" s="698"/>
      <c r="F27" s="530"/>
      <c r="G27" s="691"/>
      <c r="H27" s="501"/>
      <c r="I27" s="38" t="s">
        <v>139</v>
      </c>
      <c r="J27" s="38" t="s">
        <v>135</v>
      </c>
      <c r="K27" s="38" t="s">
        <v>46</v>
      </c>
      <c r="L27" s="38" t="s">
        <v>74</v>
      </c>
      <c r="M27" s="14">
        <v>4510524.82</v>
      </c>
      <c r="N27" s="14">
        <v>4472502.17</v>
      </c>
      <c r="O27" s="14">
        <v>6219540</v>
      </c>
      <c r="P27" s="14">
        <v>7411900</v>
      </c>
      <c r="Q27" s="14">
        <v>7598000</v>
      </c>
      <c r="R27" s="14">
        <v>7901900</v>
      </c>
      <c r="S27" s="112">
        <v>3</v>
      </c>
    </row>
    <row r="28" spans="1:19" ht="24" customHeight="1">
      <c r="A28" s="113">
        <v>703</v>
      </c>
      <c r="B28" s="517" t="s">
        <v>256</v>
      </c>
      <c r="C28" s="573" t="s">
        <v>95</v>
      </c>
      <c r="D28" s="72" t="s">
        <v>1320</v>
      </c>
      <c r="E28" s="693" t="s">
        <v>424</v>
      </c>
      <c r="F28" s="21" t="s">
        <v>104</v>
      </c>
      <c r="G28" s="690">
        <v>40651</v>
      </c>
      <c r="H28" s="503" t="s">
        <v>134</v>
      </c>
      <c r="I28" s="25" t="s">
        <v>139</v>
      </c>
      <c r="J28" s="25" t="s">
        <v>135</v>
      </c>
      <c r="K28" s="25" t="s">
        <v>47</v>
      </c>
      <c r="L28" s="25" t="s">
        <v>143</v>
      </c>
      <c r="M28" s="16">
        <f t="shared" ref="M28:R28" si="5">SUM(M29:M30)</f>
        <v>21500</v>
      </c>
      <c r="N28" s="16">
        <f t="shared" si="5"/>
        <v>10268.629999999999</v>
      </c>
      <c r="O28" s="17">
        <f t="shared" si="5"/>
        <v>30000</v>
      </c>
      <c r="P28" s="16">
        <f t="shared" si="5"/>
        <v>30000</v>
      </c>
      <c r="Q28" s="16">
        <f t="shared" si="5"/>
        <v>30000</v>
      </c>
      <c r="R28" s="16">
        <f t="shared" si="5"/>
        <v>30000</v>
      </c>
      <c r="S28" s="112">
        <v>3</v>
      </c>
    </row>
    <row r="29" spans="1:19" ht="15" customHeight="1">
      <c r="A29" s="115"/>
      <c r="B29" s="518"/>
      <c r="C29" s="574"/>
      <c r="D29" s="111"/>
      <c r="E29" s="694"/>
      <c r="F29" s="737"/>
      <c r="G29" s="714"/>
      <c r="H29" s="500"/>
      <c r="I29" s="38" t="s">
        <v>139</v>
      </c>
      <c r="J29" s="38" t="s">
        <v>135</v>
      </c>
      <c r="K29" s="38" t="s">
        <v>47</v>
      </c>
      <c r="L29" s="38" t="s">
        <v>141</v>
      </c>
      <c r="M29" s="14">
        <v>20500</v>
      </c>
      <c r="N29" s="14">
        <v>9459</v>
      </c>
      <c r="O29" s="14">
        <v>21000</v>
      </c>
      <c r="P29" s="14">
        <v>21000</v>
      </c>
      <c r="Q29" s="14">
        <v>21000</v>
      </c>
      <c r="R29" s="14">
        <v>21000</v>
      </c>
      <c r="S29" s="118">
        <v>3</v>
      </c>
    </row>
    <row r="30" spans="1:19" s="122" customFormat="1" ht="51.75" customHeight="1">
      <c r="A30" s="119"/>
      <c r="B30" s="530"/>
      <c r="C30" s="593"/>
      <c r="D30" s="73"/>
      <c r="E30" s="698"/>
      <c r="F30" s="738"/>
      <c r="G30" s="691"/>
      <c r="H30" s="501"/>
      <c r="I30" s="11" t="s">
        <v>139</v>
      </c>
      <c r="J30" s="11" t="s">
        <v>135</v>
      </c>
      <c r="K30" s="11" t="s">
        <v>47</v>
      </c>
      <c r="L30" s="11" t="s">
        <v>44</v>
      </c>
      <c r="M30" s="14">
        <v>1000</v>
      </c>
      <c r="N30" s="14">
        <v>809.63</v>
      </c>
      <c r="O30" s="14">
        <v>9000</v>
      </c>
      <c r="P30" s="14">
        <v>9000</v>
      </c>
      <c r="Q30" s="14">
        <v>9000</v>
      </c>
      <c r="R30" s="14">
        <v>9000</v>
      </c>
      <c r="S30" s="110">
        <v>3</v>
      </c>
    </row>
    <row r="31" spans="1:19" ht="75" customHeight="1">
      <c r="A31" s="569">
        <v>703</v>
      </c>
      <c r="B31" s="517" t="s">
        <v>257</v>
      </c>
      <c r="C31" s="573" t="s">
        <v>225</v>
      </c>
      <c r="D31" s="695" t="s">
        <v>1321</v>
      </c>
      <c r="E31" s="693" t="s">
        <v>425</v>
      </c>
      <c r="F31" s="579" t="s">
        <v>133</v>
      </c>
      <c r="G31" s="690">
        <v>43101</v>
      </c>
      <c r="H31" s="503" t="s">
        <v>134</v>
      </c>
      <c r="I31" s="15" t="s">
        <v>139</v>
      </c>
      <c r="J31" s="15" t="s">
        <v>135</v>
      </c>
      <c r="K31" s="15" t="s">
        <v>182</v>
      </c>
      <c r="L31" s="15" t="s">
        <v>141</v>
      </c>
      <c r="M31" s="16">
        <v>49800</v>
      </c>
      <c r="N31" s="16">
        <v>49800</v>
      </c>
      <c r="O31" s="17">
        <v>197000</v>
      </c>
      <c r="P31" s="16">
        <v>233200</v>
      </c>
      <c r="Q31" s="16">
        <v>197000</v>
      </c>
      <c r="R31" s="16">
        <v>197000</v>
      </c>
      <c r="S31" s="123" t="s">
        <v>263</v>
      </c>
    </row>
    <row r="32" spans="1:19" ht="30.75" customHeight="1">
      <c r="A32" s="588"/>
      <c r="B32" s="530"/>
      <c r="C32" s="780"/>
      <c r="D32" s="697"/>
      <c r="E32" s="698"/>
      <c r="F32" s="589"/>
      <c r="G32" s="691"/>
      <c r="H32" s="501"/>
      <c r="I32" s="15" t="s">
        <v>139</v>
      </c>
      <c r="J32" s="15" t="s">
        <v>135</v>
      </c>
      <c r="K32" s="15" t="s">
        <v>462</v>
      </c>
      <c r="L32" s="15" t="s">
        <v>141</v>
      </c>
      <c r="M32" s="16">
        <v>0</v>
      </c>
      <c r="N32" s="16">
        <v>0</v>
      </c>
      <c r="O32" s="17">
        <v>0</v>
      </c>
      <c r="P32" s="16">
        <v>300000</v>
      </c>
      <c r="Q32" s="16">
        <v>300000</v>
      </c>
      <c r="R32" s="16">
        <v>300000</v>
      </c>
      <c r="S32" s="123" t="s">
        <v>463</v>
      </c>
    </row>
    <row r="33" spans="1:19" ht="90" customHeight="1">
      <c r="A33" s="113">
        <v>703</v>
      </c>
      <c r="B33" s="517" t="s">
        <v>258</v>
      </c>
      <c r="C33" s="573" t="s">
        <v>32</v>
      </c>
      <c r="D33" s="72" t="s">
        <v>1320</v>
      </c>
      <c r="E33" s="117" t="s">
        <v>423</v>
      </c>
      <c r="F33" s="22" t="s">
        <v>133</v>
      </c>
      <c r="G33" s="116">
        <v>40651</v>
      </c>
      <c r="H33" s="45" t="s">
        <v>134</v>
      </c>
      <c r="I33" s="26" t="s">
        <v>139</v>
      </c>
      <c r="J33" s="26" t="s">
        <v>135</v>
      </c>
      <c r="K33" s="26" t="s">
        <v>68</v>
      </c>
      <c r="L33" s="26" t="s">
        <v>143</v>
      </c>
      <c r="M33" s="16">
        <f t="shared" ref="M33:R33" si="6">SUM(M34:M35)</f>
        <v>2133800</v>
      </c>
      <c r="N33" s="16">
        <f t="shared" si="6"/>
        <v>2133732.9500000002</v>
      </c>
      <c r="O33" s="17">
        <f t="shared" si="6"/>
        <v>2791300</v>
      </c>
      <c r="P33" s="16">
        <f t="shared" si="6"/>
        <v>2940600</v>
      </c>
      <c r="Q33" s="16">
        <f t="shared" si="6"/>
        <v>3075300</v>
      </c>
      <c r="R33" s="16">
        <f t="shared" si="6"/>
        <v>3198300</v>
      </c>
      <c r="S33" s="124">
        <v>3</v>
      </c>
    </row>
    <row r="34" spans="1:19" ht="15" customHeight="1">
      <c r="A34" s="115"/>
      <c r="B34" s="518"/>
      <c r="C34" s="574"/>
      <c r="D34" s="111"/>
      <c r="E34" s="694" t="s">
        <v>421</v>
      </c>
      <c r="F34" s="518" t="s">
        <v>133</v>
      </c>
      <c r="G34" s="714">
        <v>39448</v>
      </c>
      <c r="H34" s="500" t="s">
        <v>134</v>
      </c>
      <c r="I34" s="27" t="s">
        <v>139</v>
      </c>
      <c r="J34" s="27" t="s">
        <v>135</v>
      </c>
      <c r="K34" s="27" t="s">
        <v>68</v>
      </c>
      <c r="L34" s="27" t="s">
        <v>147</v>
      </c>
      <c r="M34" s="20">
        <v>1668300</v>
      </c>
      <c r="N34" s="20">
        <v>1668248.31</v>
      </c>
      <c r="O34" s="20">
        <v>2171750</v>
      </c>
      <c r="P34" s="20">
        <v>2302600</v>
      </c>
      <c r="Q34" s="20">
        <v>2395400</v>
      </c>
      <c r="R34" s="20">
        <v>2491200</v>
      </c>
      <c r="S34" s="118">
        <v>3</v>
      </c>
    </row>
    <row r="35" spans="1:19" ht="148.5" customHeight="1">
      <c r="A35" s="119"/>
      <c r="B35" s="530"/>
      <c r="C35" s="574"/>
      <c r="D35" s="73"/>
      <c r="E35" s="698"/>
      <c r="F35" s="530"/>
      <c r="G35" s="691"/>
      <c r="H35" s="501"/>
      <c r="I35" s="38" t="s">
        <v>139</v>
      </c>
      <c r="J35" s="38" t="s">
        <v>135</v>
      </c>
      <c r="K35" s="38" t="s">
        <v>68</v>
      </c>
      <c r="L35" s="38" t="s">
        <v>74</v>
      </c>
      <c r="M35" s="14">
        <v>465500</v>
      </c>
      <c r="N35" s="14">
        <v>465484.64</v>
      </c>
      <c r="O35" s="14">
        <v>619550</v>
      </c>
      <c r="P35" s="14">
        <v>638000</v>
      </c>
      <c r="Q35" s="14">
        <v>679900</v>
      </c>
      <c r="R35" s="14">
        <v>707100</v>
      </c>
      <c r="S35" s="112">
        <v>3</v>
      </c>
    </row>
    <row r="36" spans="1:19" ht="42" customHeight="1">
      <c r="A36" s="125">
        <v>703</v>
      </c>
      <c r="B36" s="173" t="s">
        <v>408</v>
      </c>
      <c r="C36" s="573" t="s">
        <v>299</v>
      </c>
      <c r="D36" s="72" t="s">
        <v>1320</v>
      </c>
      <c r="E36" s="577" t="s">
        <v>1322</v>
      </c>
      <c r="F36" s="579" t="s">
        <v>133</v>
      </c>
      <c r="G36" s="581">
        <v>44803</v>
      </c>
      <c r="H36" s="503" t="s">
        <v>19</v>
      </c>
      <c r="I36" s="25" t="s">
        <v>139</v>
      </c>
      <c r="J36" s="25" t="s">
        <v>135</v>
      </c>
      <c r="K36" s="25" t="s">
        <v>300</v>
      </c>
      <c r="L36" s="25" t="s">
        <v>143</v>
      </c>
      <c r="M36" s="16">
        <f>M37+M38</f>
        <v>558080.9</v>
      </c>
      <c r="N36" s="16">
        <f>N37+N38</f>
        <v>558080.9</v>
      </c>
      <c r="O36" s="17">
        <f>O37+O38</f>
        <v>573611.93999999994</v>
      </c>
      <c r="P36" s="14"/>
      <c r="Q36" s="14"/>
      <c r="R36" s="14"/>
      <c r="S36" s="112">
        <v>3</v>
      </c>
    </row>
    <row r="37" spans="1:19" ht="40.5" customHeight="1">
      <c r="A37" s="126"/>
      <c r="B37" s="171"/>
      <c r="C37" s="574"/>
      <c r="D37" s="127"/>
      <c r="E37" s="578"/>
      <c r="F37" s="580"/>
      <c r="G37" s="500"/>
      <c r="H37" s="500"/>
      <c r="I37" s="38" t="s">
        <v>139</v>
      </c>
      <c r="J37" s="38" t="s">
        <v>135</v>
      </c>
      <c r="K37" s="38" t="s">
        <v>301</v>
      </c>
      <c r="L37" s="38" t="s">
        <v>147</v>
      </c>
      <c r="M37" s="14">
        <v>428650</v>
      </c>
      <c r="N37" s="14">
        <v>428650</v>
      </c>
      <c r="O37" s="14">
        <v>440540</v>
      </c>
      <c r="P37" s="14"/>
      <c r="Q37" s="14"/>
      <c r="R37" s="14"/>
      <c r="S37" s="112">
        <v>3</v>
      </c>
    </row>
    <row r="38" spans="1:19" ht="161.25" customHeight="1">
      <c r="A38" s="126"/>
      <c r="B38" s="171"/>
      <c r="C38" s="574"/>
      <c r="D38" s="127"/>
      <c r="E38" s="578"/>
      <c r="F38" s="580"/>
      <c r="G38" s="500"/>
      <c r="H38" s="500"/>
      <c r="I38" s="38" t="s">
        <v>139</v>
      </c>
      <c r="J38" s="38" t="s">
        <v>135</v>
      </c>
      <c r="K38" s="38" t="s">
        <v>300</v>
      </c>
      <c r="L38" s="38" t="s">
        <v>74</v>
      </c>
      <c r="M38" s="39">
        <v>129430.9</v>
      </c>
      <c r="N38" s="39">
        <v>129430.9</v>
      </c>
      <c r="O38" s="39">
        <v>133071.94</v>
      </c>
      <c r="P38" s="39"/>
      <c r="Q38" s="39"/>
      <c r="R38" s="39"/>
      <c r="S38" s="112">
        <v>3</v>
      </c>
    </row>
    <row r="39" spans="1:19" ht="240" customHeight="1">
      <c r="A39" s="119"/>
      <c r="B39" s="24"/>
      <c r="C39" s="30"/>
      <c r="D39" s="127"/>
      <c r="E39" s="128" t="s">
        <v>526</v>
      </c>
      <c r="F39" s="23" t="s">
        <v>133</v>
      </c>
      <c r="G39" s="167">
        <v>45125</v>
      </c>
      <c r="H39" s="30" t="s">
        <v>19</v>
      </c>
      <c r="I39" s="41"/>
      <c r="J39" s="41"/>
      <c r="K39" s="41"/>
      <c r="L39" s="40"/>
      <c r="M39" s="42"/>
      <c r="N39" s="42"/>
      <c r="O39" s="42"/>
      <c r="P39" s="42"/>
      <c r="Q39" s="42"/>
      <c r="R39" s="42"/>
      <c r="S39" s="129"/>
    </row>
    <row r="40" spans="1:19" ht="154.5" customHeight="1">
      <c r="A40" s="172">
        <v>703</v>
      </c>
      <c r="B40" s="102" t="s">
        <v>403</v>
      </c>
      <c r="C40" s="73" t="s">
        <v>99</v>
      </c>
      <c r="D40" s="72" t="s">
        <v>252</v>
      </c>
      <c r="E40" s="130" t="s">
        <v>427</v>
      </c>
      <c r="F40" s="102" t="s">
        <v>8</v>
      </c>
      <c r="G40" s="131">
        <v>38807</v>
      </c>
      <c r="H40" s="60" t="s">
        <v>134</v>
      </c>
      <c r="I40" s="15" t="s">
        <v>139</v>
      </c>
      <c r="J40" s="15" t="s">
        <v>6</v>
      </c>
      <c r="K40" s="25" t="s">
        <v>50</v>
      </c>
      <c r="L40" s="25" t="s">
        <v>141</v>
      </c>
      <c r="M40" s="16">
        <v>57700</v>
      </c>
      <c r="N40" s="16">
        <v>57700</v>
      </c>
      <c r="O40" s="17">
        <v>800</v>
      </c>
      <c r="P40" s="16">
        <v>800</v>
      </c>
      <c r="Q40" s="16">
        <v>800</v>
      </c>
      <c r="R40" s="16">
        <v>800</v>
      </c>
      <c r="S40" s="112">
        <v>3</v>
      </c>
    </row>
    <row r="41" spans="1:19" ht="127.5" customHeight="1">
      <c r="A41" s="115">
        <v>703</v>
      </c>
      <c r="B41" s="24" t="s">
        <v>404</v>
      </c>
      <c r="C41" s="31" t="s">
        <v>227</v>
      </c>
      <c r="D41" s="72" t="s">
        <v>1323</v>
      </c>
      <c r="E41" s="132" t="s">
        <v>291</v>
      </c>
      <c r="F41" s="102" t="s">
        <v>133</v>
      </c>
      <c r="G41" s="131">
        <v>44287</v>
      </c>
      <c r="H41" s="60" t="s">
        <v>134</v>
      </c>
      <c r="I41" s="26" t="s">
        <v>139</v>
      </c>
      <c r="J41" s="26" t="s">
        <v>9</v>
      </c>
      <c r="K41" s="25" t="s">
        <v>233</v>
      </c>
      <c r="L41" s="25" t="s">
        <v>152</v>
      </c>
      <c r="M41" s="16">
        <v>1001728</v>
      </c>
      <c r="N41" s="16">
        <v>0</v>
      </c>
      <c r="O41" s="17">
        <v>300000</v>
      </c>
      <c r="P41" s="16">
        <v>500000</v>
      </c>
      <c r="Q41" s="16">
        <v>500000</v>
      </c>
      <c r="R41" s="16">
        <v>500000</v>
      </c>
      <c r="S41" s="112">
        <v>3</v>
      </c>
    </row>
    <row r="42" spans="1:19" ht="71.25" customHeight="1">
      <c r="A42" s="113">
        <v>703</v>
      </c>
      <c r="B42" s="21" t="s">
        <v>259</v>
      </c>
      <c r="C42" s="573" t="s">
        <v>117</v>
      </c>
      <c r="D42" s="72" t="s">
        <v>1324</v>
      </c>
      <c r="E42" s="693" t="s">
        <v>1325</v>
      </c>
      <c r="F42" s="21" t="s">
        <v>133</v>
      </c>
      <c r="G42" s="121">
        <v>43901</v>
      </c>
      <c r="H42" s="21" t="s">
        <v>134</v>
      </c>
      <c r="I42" s="25" t="s">
        <v>139</v>
      </c>
      <c r="J42" s="25" t="s">
        <v>140</v>
      </c>
      <c r="K42" s="25" t="s">
        <v>118</v>
      </c>
      <c r="L42" s="25" t="s">
        <v>143</v>
      </c>
      <c r="M42" s="16">
        <f>SUM(M43:M44)</f>
        <v>225000</v>
      </c>
      <c r="N42" s="16">
        <f>SUM(N43:N44)</f>
        <v>204046.8</v>
      </c>
      <c r="O42" s="17">
        <f>O43+O44</f>
        <v>200000</v>
      </c>
      <c r="P42" s="16">
        <f>P43+P44</f>
        <v>200000</v>
      </c>
      <c r="Q42" s="16">
        <f>Q43+Q44</f>
        <v>200000</v>
      </c>
      <c r="R42" s="16">
        <f>R43+R44</f>
        <v>200000</v>
      </c>
      <c r="S42" s="112">
        <v>3</v>
      </c>
    </row>
    <row r="43" spans="1:19" ht="15" customHeight="1">
      <c r="A43" s="115"/>
      <c r="B43" s="22"/>
      <c r="C43" s="574"/>
      <c r="D43" s="111"/>
      <c r="E43" s="694"/>
      <c r="F43" s="22"/>
      <c r="G43" s="133"/>
      <c r="H43" s="22"/>
      <c r="I43" s="11" t="s">
        <v>139</v>
      </c>
      <c r="J43" s="11" t="s">
        <v>140</v>
      </c>
      <c r="K43" s="11" t="s">
        <v>118</v>
      </c>
      <c r="L43" s="38" t="s">
        <v>87</v>
      </c>
      <c r="M43" s="14">
        <v>50000</v>
      </c>
      <c r="N43" s="14">
        <v>48046.8</v>
      </c>
      <c r="O43" s="14">
        <v>20000</v>
      </c>
      <c r="P43" s="14">
        <v>0</v>
      </c>
      <c r="Q43" s="14">
        <v>0</v>
      </c>
      <c r="R43" s="14">
        <v>0</v>
      </c>
      <c r="S43" s="112">
        <v>3</v>
      </c>
    </row>
    <row r="44" spans="1:19" ht="284.25" customHeight="1">
      <c r="A44" s="115"/>
      <c r="B44" s="24"/>
      <c r="C44" s="574"/>
      <c r="D44" s="111"/>
      <c r="E44" s="694"/>
      <c r="F44" s="22"/>
      <c r="G44" s="133"/>
      <c r="H44" s="22"/>
      <c r="I44" s="11" t="s">
        <v>139</v>
      </c>
      <c r="J44" s="11" t="s">
        <v>140</v>
      </c>
      <c r="K44" s="11" t="s">
        <v>118</v>
      </c>
      <c r="L44" s="11" t="s">
        <v>141</v>
      </c>
      <c r="M44" s="14">
        <v>175000</v>
      </c>
      <c r="N44" s="14">
        <v>156000</v>
      </c>
      <c r="O44" s="14">
        <v>180000</v>
      </c>
      <c r="P44" s="14">
        <v>200000</v>
      </c>
      <c r="Q44" s="14">
        <v>200000</v>
      </c>
      <c r="R44" s="14">
        <v>200000</v>
      </c>
      <c r="S44" s="110">
        <v>3</v>
      </c>
    </row>
    <row r="45" spans="1:19" ht="242.25" customHeight="1">
      <c r="A45" s="134">
        <v>703</v>
      </c>
      <c r="B45" s="24" t="s">
        <v>405</v>
      </c>
      <c r="C45" s="78" t="s">
        <v>81</v>
      </c>
      <c r="D45" s="72" t="s">
        <v>1326</v>
      </c>
      <c r="E45" s="72" t="s">
        <v>429</v>
      </c>
      <c r="F45" s="173" t="s">
        <v>133</v>
      </c>
      <c r="G45" s="121">
        <v>43810</v>
      </c>
      <c r="H45" s="32" t="s">
        <v>134</v>
      </c>
      <c r="I45" s="52" t="s">
        <v>139</v>
      </c>
      <c r="J45" s="52" t="s">
        <v>140</v>
      </c>
      <c r="K45" s="52" t="s">
        <v>18</v>
      </c>
      <c r="L45" s="52" t="s">
        <v>198</v>
      </c>
      <c r="M45" s="33">
        <v>30714</v>
      </c>
      <c r="N45" s="33">
        <v>30695.55</v>
      </c>
      <c r="O45" s="33">
        <v>0</v>
      </c>
      <c r="P45" s="33">
        <v>0</v>
      </c>
      <c r="Q45" s="33">
        <v>0</v>
      </c>
      <c r="R45" s="33">
        <v>0</v>
      </c>
      <c r="S45" s="179">
        <v>3</v>
      </c>
    </row>
    <row r="46" spans="1:19" ht="378.75" customHeight="1">
      <c r="A46" s="134">
        <v>703</v>
      </c>
      <c r="B46" s="22" t="s">
        <v>406</v>
      </c>
      <c r="C46" s="78" t="s">
        <v>500</v>
      </c>
      <c r="D46" s="72" t="s">
        <v>1327</v>
      </c>
      <c r="E46" s="72" t="s">
        <v>206</v>
      </c>
      <c r="F46" s="21" t="s">
        <v>133</v>
      </c>
      <c r="G46" s="121">
        <v>43901</v>
      </c>
      <c r="H46" s="21" t="s">
        <v>134</v>
      </c>
      <c r="I46" s="52" t="s">
        <v>139</v>
      </c>
      <c r="J46" s="52" t="s">
        <v>140</v>
      </c>
      <c r="K46" s="52" t="s">
        <v>499</v>
      </c>
      <c r="L46" s="52" t="s">
        <v>141</v>
      </c>
      <c r="M46" s="33">
        <v>0</v>
      </c>
      <c r="N46" s="33">
        <v>0</v>
      </c>
      <c r="O46" s="33">
        <v>0</v>
      </c>
      <c r="P46" s="33">
        <v>40000</v>
      </c>
      <c r="Q46" s="33">
        <v>0</v>
      </c>
      <c r="R46" s="33">
        <v>0</v>
      </c>
      <c r="S46" s="179">
        <v>3</v>
      </c>
    </row>
    <row r="47" spans="1:19" ht="126.75" customHeight="1">
      <c r="A47" s="134">
        <v>703</v>
      </c>
      <c r="B47" s="21" t="s">
        <v>387</v>
      </c>
      <c r="C47" s="34" t="s">
        <v>232</v>
      </c>
      <c r="D47" s="72" t="s">
        <v>1323</v>
      </c>
      <c r="E47" s="132" t="s">
        <v>291</v>
      </c>
      <c r="F47" s="102" t="s">
        <v>133</v>
      </c>
      <c r="G47" s="131">
        <v>44287</v>
      </c>
      <c r="H47" s="60" t="s">
        <v>134</v>
      </c>
      <c r="I47" s="286" t="s">
        <v>139</v>
      </c>
      <c r="J47" s="286" t="s">
        <v>140</v>
      </c>
      <c r="K47" s="286" t="s">
        <v>233</v>
      </c>
      <c r="L47" s="286" t="s">
        <v>141</v>
      </c>
      <c r="M47" s="33">
        <v>44788</v>
      </c>
      <c r="N47" s="33">
        <v>44788</v>
      </c>
      <c r="O47" s="35">
        <v>200000</v>
      </c>
      <c r="P47" s="33"/>
      <c r="Q47" s="33"/>
      <c r="R47" s="33"/>
      <c r="S47" s="135">
        <v>3</v>
      </c>
    </row>
    <row r="48" spans="1:19" ht="116.25" customHeight="1">
      <c r="A48" s="113">
        <v>703</v>
      </c>
      <c r="B48" s="102" t="s">
        <v>388</v>
      </c>
      <c r="C48" s="34" t="s">
        <v>363</v>
      </c>
      <c r="D48" s="72" t="s">
        <v>280</v>
      </c>
      <c r="E48" s="136" t="s">
        <v>430</v>
      </c>
      <c r="F48" s="140" t="s">
        <v>133</v>
      </c>
      <c r="G48" s="141">
        <v>41626</v>
      </c>
      <c r="H48" s="45" t="s">
        <v>134</v>
      </c>
      <c r="I48" s="26" t="s">
        <v>139</v>
      </c>
      <c r="J48" s="26" t="s">
        <v>140</v>
      </c>
      <c r="K48" s="26" t="s">
        <v>53</v>
      </c>
      <c r="L48" s="26" t="s">
        <v>151</v>
      </c>
      <c r="M48" s="16">
        <v>220000</v>
      </c>
      <c r="N48" s="16">
        <v>71966.66</v>
      </c>
      <c r="O48" s="17">
        <v>220000</v>
      </c>
      <c r="P48" s="16">
        <v>220000</v>
      </c>
      <c r="Q48" s="16">
        <v>220000</v>
      </c>
      <c r="R48" s="16">
        <v>220000</v>
      </c>
      <c r="S48" s="124">
        <v>3</v>
      </c>
    </row>
    <row r="49" spans="1:19" ht="111" customHeight="1">
      <c r="A49" s="172">
        <v>703</v>
      </c>
      <c r="B49" s="102" t="s">
        <v>389</v>
      </c>
      <c r="C49" s="36" t="s">
        <v>101</v>
      </c>
      <c r="D49" s="72" t="s">
        <v>1326</v>
      </c>
      <c r="E49" s="137" t="s">
        <v>28</v>
      </c>
      <c r="F49" s="138" t="s">
        <v>133</v>
      </c>
      <c r="G49" s="139">
        <v>40814</v>
      </c>
      <c r="H49" s="60" t="s">
        <v>134</v>
      </c>
      <c r="I49" s="25" t="s">
        <v>139</v>
      </c>
      <c r="J49" s="25" t="s">
        <v>140</v>
      </c>
      <c r="K49" s="25" t="s">
        <v>54</v>
      </c>
      <c r="L49" s="25" t="s">
        <v>44</v>
      </c>
      <c r="M49" s="16">
        <v>38500</v>
      </c>
      <c r="N49" s="16">
        <v>38470</v>
      </c>
      <c r="O49" s="17">
        <v>38900</v>
      </c>
      <c r="P49" s="16">
        <v>38100</v>
      </c>
      <c r="Q49" s="16">
        <v>38100</v>
      </c>
      <c r="R49" s="16">
        <v>38100</v>
      </c>
      <c r="S49" s="112">
        <v>3</v>
      </c>
    </row>
    <row r="50" spans="1:19" ht="36.75" customHeight="1">
      <c r="A50" s="569">
        <v>703</v>
      </c>
      <c r="B50" s="517" t="s">
        <v>343</v>
      </c>
      <c r="C50" s="573" t="s">
        <v>453</v>
      </c>
      <c r="D50" s="695" t="s">
        <v>1326</v>
      </c>
      <c r="E50" s="772" t="s">
        <v>527</v>
      </c>
      <c r="F50" s="595" t="s">
        <v>133</v>
      </c>
      <c r="G50" s="749">
        <v>45085</v>
      </c>
      <c r="H50" s="503" t="s">
        <v>134</v>
      </c>
      <c r="I50" s="25" t="s">
        <v>139</v>
      </c>
      <c r="J50" s="25" t="s">
        <v>140</v>
      </c>
      <c r="K50" s="25" t="s">
        <v>454</v>
      </c>
      <c r="L50" s="25" t="s">
        <v>143</v>
      </c>
      <c r="M50" s="16"/>
      <c r="N50" s="16"/>
      <c r="O50" s="17">
        <f>O51+O52</f>
        <v>131000</v>
      </c>
      <c r="P50" s="16"/>
      <c r="Q50" s="16"/>
      <c r="R50" s="16"/>
      <c r="S50" s="112"/>
    </row>
    <row r="51" spans="1:19" ht="18.75" customHeight="1">
      <c r="A51" s="570"/>
      <c r="B51" s="518"/>
      <c r="C51" s="574"/>
      <c r="D51" s="696"/>
      <c r="E51" s="747"/>
      <c r="F51" s="596"/>
      <c r="G51" s="750"/>
      <c r="H51" s="500"/>
      <c r="I51" s="38" t="s">
        <v>139</v>
      </c>
      <c r="J51" s="38" t="s">
        <v>140</v>
      </c>
      <c r="K51" s="38" t="s">
        <v>454</v>
      </c>
      <c r="L51" s="38" t="s">
        <v>209</v>
      </c>
      <c r="M51" s="14"/>
      <c r="N51" s="14"/>
      <c r="O51" s="14">
        <v>127000</v>
      </c>
      <c r="P51" s="16"/>
      <c r="Q51" s="16"/>
      <c r="R51" s="16"/>
      <c r="S51" s="112"/>
    </row>
    <row r="52" spans="1:19" ht="30" customHeight="1">
      <c r="A52" s="588"/>
      <c r="B52" s="530"/>
      <c r="C52" s="593"/>
      <c r="D52" s="697"/>
      <c r="E52" s="748"/>
      <c r="F52" s="597"/>
      <c r="G52" s="751"/>
      <c r="H52" s="501"/>
      <c r="I52" s="38" t="s">
        <v>139</v>
      </c>
      <c r="J52" s="38" t="s">
        <v>140</v>
      </c>
      <c r="K52" s="38" t="s">
        <v>454</v>
      </c>
      <c r="L52" s="38" t="s">
        <v>141</v>
      </c>
      <c r="M52" s="14"/>
      <c r="N52" s="14"/>
      <c r="O52" s="14">
        <v>4000</v>
      </c>
      <c r="P52" s="16"/>
      <c r="Q52" s="16"/>
      <c r="R52" s="16"/>
      <c r="S52" s="112"/>
    </row>
    <row r="53" spans="1:19" ht="77.25" customHeight="1">
      <c r="A53" s="569">
        <v>703</v>
      </c>
      <c r="B53" s="517" t="s">
        <v>293</v>
      </c>
      <c r="C53" s="573" t="s">
        <v>45</v>
      </c>
      <c r="D53" s="72" t="s">
        <v>1326</v>
      </c>
      <c r="E53" s="693" t="s">
        <v>431</v>
      </c>
      <c r="F53" s="517" t="s">
        <v>133</v>
      </c>
      <c r="G53" s="690">
        <v>42123</v>
      </c>
      <c r="H53" s="503" t="s">
        <v>134</v>
      </c>
      <c r="I53" s="25" t="s">
        <v>139</v>
      </c>
      <c r="J53" s="25" t="s">
        <v>140</v>
      </c>
      <c r="K53" s="25" t="s">
        <v>55</v>
      </c>
      <c r="L53" s="25" t="s">
        <v>59</v>
      </c>
      <c r="M53" s="16">
        <f>M54+M55</f>
        <v>80000</v>
      </c>
      <c r="N53" s="16">
        <f>N54+N55</f>
        <v>32163.25</v>
      </c>
      <c r="O53" s="17">
        <f>O54+O55</f>
        <v>80000</v>
      </c>
      <c r="P53" s="16">
        <f>SUM(P55:P55)</f>
        <v>80000</v>
      </c>
      <c r="Q53" s="16">
        <f>SUM(Q55:Q55)</f>
        <v>80000</v>
      </c>
      <c r="R53" s="16">
        <f>SUM(R55:R55)</f>
        <v>80000</v>
      </c>
      <c r="S53" s="112"/>
    </row>
    <row r="54" spans="1:19" ht="22.5" customHeight="1">
      <c r="A54" s="570"/>
      <c r="B54" s="518"/>
      <c r="C54" s="574"/>
      <c r="D54" s="111"/>
      <c r="E54" s="694"/>
      <c r="F54" s="518"/>
      <c r="G54" s="714"/>
      <c r="H54" s="500"/>
      <c r="I54" s="38" t="s">
        <v>139</v>
      </c>
      <c r="J54" s="38" t="s">
        <v>140</v>
      </c>
      <c r="K54" s="38" t="s">
        <v>55</v>
      </c>
      <c r="L54" s="38" t="s">
        <v>44</v>
      </c>
      <c r="M54" s="14">
        <v>0</v>
      </c>
      <c r="N54" s="14">
        <v>0</v>
      </c>
      <c r="O54" s="14">
        <v>0</v>
      </c>
      <c r="P54" s="16">
        <v>0</v>
      </c>
      <c r="Q54" s="16">
        <v>0</v>
      </c>
      <c r="R54" s="16">
        <v>0</v>
      </c>
      <c r="S54" s="112">
        <v>3</v>
      </c>
    </row>
    <row r="55" spans="1:19" ht="27" customHeight="1">
      <c r="A55" s="588"/>
      <c r="B55" s="530"/>
      <c r="C55" s="593"/>
      <c r="D55" s="73"/>
      <c r="E55" s="698"/>
      <c r="F55" s="530"/>
      <c r="G55" s="691"/>
      <c r="H55" s="501"/>
      <c r="I55" s="11" t="s">
        <v>139</v>
      </c>
      <c r="J55" s="38" t="s">
        <v>140</v>
      </c>
      <c r="K55" s="38" t="s">
        <v>55</v>
      </c>
      <c r="L55" s="38" t="s">
        <v>145</v>
      </c>
      <c r="M55" s="14">
        <v>80000</v>
      </c>
      <c r="N55" s="14">
        <v>32163.25</v>
      </c>
      <c r="O55" s="14">
        <v>80000</v>
      </c>
      <c r="P55" s="14">
        <v>80000</v>
      </c>
      <c r="Q55" s="14">
        <v>80000</v>
      </c>
      <c r="R55" s="14">
        <v>80000</v>
      </c>
      <c r="S55" s="112">
        <v>3</v>
      </c>
    </row>
    <row r="56" spans="1:19" ht="49.5" customHeight="1">
      <c r="A56" s="569">
        <v>703</v>
      </c>
      <c r="B56" s="22" t="s">
        <v>539</v>
      </c>
      <c r="C56" s="31" t="s">
        <v>286</v>
      </c>
      <c r="D56" s="695" t="s">
        <v>1328</v>
      </c>
      <c r="E56" s="114" t="s">
        <v>290</v>
      </c>
      <c r="F56" s="21" t="s">
        <v>133</v>
      </c>
      <c r="G56" s="121">
        <v>44246</v>
      </c>
      <c r="H56" s="45" t="s">
        <v>134</v>
      </c>
      <c r="I56" s="676" t="s">
        <v>139</v>
      </c>
      <c r="J56" s="676" t="s">
        <v>140</v>
      </c>
      <c r="K56" s="676" t="s">
        <v>285</v>
      </c>
      <c r="L56" s="676" t="s">
        <v>209</v>
      </c>
      <c r="M56" s="670">
        <v>297528.25</v>
      </c>
      <c r="N56" s="670">
        <v>247980.74</v>
      </c>
      <c r="O56" s="679">
        <v>325000</v>
      </c>
      <c r="P56" s="670">
        <v>333800</v>
      </c>
      <c r="Q56" s="670">
        <v>347200</v>
      </c>
      <c r="R56" s="670">
        <v>361100</v>
      </c>
      <c r="S56" s="673">
        <v>3</v>
      </c>
    </row>
    <row r="57" spans="1:19" ht="181.5" customHeight="1">
      <c r="A57" s="570"/>
      <c r="B57" s="22"/>
      <c r="C57" s="31"/>
      <c r="D57" s="696"/>
      <c r="E57" s="162" t="s">
        <v>517</v>
      </c>
      <c r="F57" s="22" t="s">
        <v>133</v>
      </c>
      <c r="G57" s="142" t="s">
        <v>520</v>
      </c>
      <c r="H57" s="45" t="s">
        <v>19</v>
      </c>
      <c r="I57" s="677"/>
      <c r="J57" s="677"/>
      <c r="K57" s="677"/>
      <c r="L57" s="677"/>
      <c r="M57" s="671"/>
      <c r="N57" s="671"/>
      <c r="O57" s="680"/>
      <c r="P57" s="671"/>
      <c r="Q57" s="671"/>
      <c r="R57" s="671"/>
      <c r="S57" s="674"/>
    </row>
    <row r="58" spans="1:19" ht="183" customHeight="1">
      <c r="A58" s="570"/>
      <c r="B58" s="22"/>
      <c r="C58" s="31"/>
      <c r="D58" s="696"/>
      <c r="E58" s="117" t="s">
        <v>518</v>
      </c>
      <c r="F58" s="22" t="s">
        <v>133</v>
      </c>
      <c r="G58" s="142" t="s">
        <v>521</v>
      </c>
      <c r="H58" s="45" t="s">
        <v>19</v>
      </c>
      <c r="I58" s="677"/>
      <c r="J58" s="677"/>
      <c r="K58" s="677"/>
      <c r="L58" s="677"/>
      <c r="M58" s="671"/>
      <c r="N58" s="671"/>
      <c r="O58" s="680"/>
      <c r="P58" s="671"/>
      <c r="Q58" s="671"/>
      <c r="R58" s="671"/>
      <c r="S58" s="674"/>
    </row>
    <row r="59" spans="1:19" ht="180.75" customHeight="1">
      <c r="A59" s="570"/>
      <c r="B59" s="22"/>
      <c r="C59" s="31"/>
      <c r="D59" s="696"/>
      <c r="E59" s="143" t="s">
        <v>519</v>
      </c>
      <c r="F59" s="24" t="s">
        <v>133</v>
      </c>
      <c r="G59" s="144" t="s">
        <v>522</v>
      </c>
      <c r="H59" s="30" t="s">
        <v>19</v>
      </c>
      <c r="I59" s="678"/>
      <c r="J59" s="678"/>
      <c r="K59" s="678"/>
      <c r="L59" s="678"/>
      <c r="M59" s="672"/>
      <c r="N59" s="672"/>
      <c r="O59" s="681"/>
      <c r="P59" s="672"/>
      <c r="Q59" s="672"/>
      <c r="R59" s="672"/>
      <c r="S59" s="675"/>
    </row>
    <row r="60" spans="1:19" ht="129" customHeight="1">
      <c r="A60" s="588"/>
      <c r="B60" s="22"/>
      <c r="C60" s="31"/>
      <c r="D60" s="697"/>
      <c r="E60" s="132" t="s">
        <v>1329</v>
      </c>
      <c r="F60" s="102" t="s">
        <v>330</v>
      </c>
      <c r="G60" s="131" t="s">
        <v>329</v>
      </c>
      <c r="H60" s="30" t="s">
        <v>134</v>
      </c>
      <c r="I60" s="15" t="s">
        <v>139</v>
      </c>
      <c r="J60" s="25" t="s">
        <v>140</v>
      </c>
      <c r="K60" s="25" t="s">
        <v>285</v>
      </c>
      <c r="L60" s="25" t="s">
        <v>141</v>
      </c>
      <c r="M60" s="16">
        <v>0</v>
      </c>
      <c r="N60" s="16">
        <v>0</v>
      </c>
      <c r="O60" s="17">
        <v>180000</v>
      </c>
      <c r="P60" s="16">
        <v>144000</v>
      </c>
      <c r="Q60" s="16">
        <v>131000</v>
      </c>
      <c r="R60" s="16">
        <v>131000</v>
      </c>
      <c r="S60" s="112">
        <v>3</v>
      </c>
    </row>
    <row r="61" spans="1:19" ht="129" customHeight="1">
      <c r="A61" s="113">
        <v>703</v>
      </c>
      <c r="B61" s="21" t="s">
        <v>540</v>
      </c>
      <c r="C61" s="34" t="s">
        <v>302</v>
      </c>
      <c r="D61" s="48" t="s">
        <v>1330</v>
      </c>
      <c r="E61" s="132" t="s">
        <v>1329</v>
      </c>
      <c r="F61" s="102" t="s">
        <v>330</v>
      </c>
      <c r="G61" s="131" t="s">
        <v>329</v>
      </c>
      <c r="H61" s="30" t="s">
        <v>134</v>
      </c>
      <c r="I61" s="15" t="s">
        <v>139</v>
      </c>
      <c r="J61" s="15" t="s">
        <v>140</v>
      </c>
      <c r="K61" s="15" t="s">
        <v>303</v>
      </c>
      <c r="L61" s="15" t="s">
        <v>145</v>
      </c>
      <c r="M61" s="16">
        <v>229400</v>
      </c>
      <c r="N61" s="16">
        <v>229288</v>
      </c>
      <c r="O61" s="17">
        <v>204200</v>
      </c>
      <c r="P61" s="16">
        <v>204200</v>
      </c>
      <c r="Q61" s="16">
        <v>204200</v>
      </c>
      <c r="R61" s="16">
        <v>204200</v>
      </c>
      <c r="S61" s="112">
        <v>3</v>
      </c>
    </row>
    <row r="62" spans="1:19" ht="161.25" customHeight="1">
      <c r="A62" s="113">
        <v>703</v>
      </c>
      <c r="B62" s="21" t="s">
        <v>593</v>
      </c>
      <c r="C62" s="34" t="s">
        <v>455</v>
      </c>
      <c r="D62" s="72" t="s">
        <v>1331</v>
      </c>
      <c r="E62" s="114" t="s">
        <v>523</v>
      </c>
      <c r="F62" s="21" t="s">
        <v>525</v>
      </c>
      <c r="G62" s="121">
        <v>44985</v>
      </c>
      <c r="H62" s="60" t="s">
        <v>524</v>
      </c>
      <c r="I62" s="15" t="s">
        <v>139</v>
      </c>
      <c r="J62" s="15" t="s">
        <v>140</v>
      </c>
      <c r="K62" s="15" t="s">
        <v>456</v>
      </c>
      <c r="L62" s="15" t="s">
        <v>141</v>
      </c>
      <c r="M62" s="13"/>
      <c r="N62" s="13"/>
      <c r="O62" s="37">
        <v>900000</v>
      </c>
      <c r="P62" s="13"/>
      <c r="Q62" s="13"/>
      <c r="R62" s="13"/>
      <c r="S62" s="112">
        <v>3</v>
      </c>
    </row>
    <row r="63" spans="1:19" ht="204.75" customHeight="1">
      <c r="A63" s="113">
        <v>703</v>
      </c>
      <c r="B63" s="21" t="s">
        <v>594</v>
      </c>
      <c r="C63" s="34" t="s">
        <v>464</v>
      </c>
      <c r="D63" s="48" t="s">
        <v>1330</v>
      </c>
      <c r="E63" s="114" t="s">
        <v>516</v>
      </c>
      <c r="F63" s="21" t="s">
        <v>133</v>
      </c>
      <c r="G63" s="121"/>
      <c r="H63" s="60"/>
      <c r="I63" s="15" t="s">
        <v>139</v>
      </c>
      <c r="J63" s="15" t="s">
        <v>140</v>
      </c>
      <c r="K63" s="15" t="s">
        <v>457</v>
      </c>
      <c r="L63" s="15" t="s">
        <v>141</v>
      </c>
      <c r="M63" s="13"/>
      <c r="N63" s="13"/>
      <c r="O63" s="37">
        <v>242000</v>
      </c>
      <c r="P63" s="13">
        <v>350000</v>
      </c>
      <c r="Q63" s="13">
        <v>242000</v>
      </c>
      <c r="R63" s="13">
        <v>242000</v>
      </c>
      <c r="S63" s="112">
        <v>3</v>
      </c>
    </row>
    <row r="64" spans="1:19" ht="73.5" customHeight="1">
      <c r="A64" s="113">
        <v>703</v>
      </c>
      <c r="B64" s="21" t="s">
        <v>390</v>
      </c>
      <c r="C64" s="573" t="s">
        <v>364</v>
      </c>
      <c r="D64" s="72" t="s">
        <v>1326</v>
      </c>
      <c r="E64" s="693" t="s">
        <v>331</v>
      </c>
      <c r="F64" s="21"/>
      <c r="G64" s="121"/>
      <c r="H64" s="145"/>
      <c r="I64" s="26" t="s">
        <v>139</v>
      </c>
      <c r="J64" s="26" t="s">
        <v>140</v>
      </c>
      <c r="K64" s="26" t="s">
        <v>51</v>
      </c>
      <c r="L64" s="26" t="s">
        <v>143</v>
      </c>
      <c r="M64" s="670">
        <f>SUM(M66:M76)</f>
        <v>13500000</v>
      </c>
      <c r="N64" s="670">
        <f>SUM(N66:N76)</f>
        <v>13132848.279999999</v>
      </c>
      <c r="O64" s="679">
        <f>SUM(O66:O76)</f>
        <v>15611300</v>
      </c>
      <c r="P64" s="670">
        <f>P73+P71+P70+P69+P67+P66+P68</f>
        <v>30464300</v>
      </c>
      <c r="Q64" s="670">
        <f>Q73+Q71+Q70+Q69+Q67+Q66+Q68</f>
        <v>15815000</v>
      </c>
      <c r="R64" s="670">
        <f>R73+R71+R70+R69+R67+R66+R68</f>
        <v>16315100</v>
      </c>
      <c r="S64" s="673">
        <v>3</v>
      </c>
    </row>
    <row r="65" spans="1:19" ht="66.75" customHeight="1">
      <c r="A65" s="115"/>
      <c r="B65" s="22"/>
      <c r="C65" s="574"/>
      <c r="D65" s="111"/>
      <c r="E65" s="694"/>
      <c r="F65" s="22" t="s">
        <v>133</v>
      </c>
      <c r="G65" s="116">
        <v>44531</v>
      </c>
      <c r="H65" s="145" t="s">
        <v>134</v>
      </c>
      <c r="I65" s="40"/>
      <c r="J65" s="40"/>
      <c r="K65" s="40"/>
      <c r="L65" s="40"/>
      <c r="M65" s="672"/>
      <c r="N65" s="672"/>
      <c r="O65" s="681"/>
      <c r="P65" s="672"/>
      <c r="Q65" s="672"/>
      <c r="R65" s="672"/>
      <c r="S65" s="675"/>
    </row>
    <row r="66" spans="1:19" ht="15" customHeight="1">
      <c r="A66" s="115"/>
      <c r="B66" s="22"/>
      <c r="C66" s="574"/>
      <c r="D66" s="111"/>
      <c r="E66" s="574" t="s">
        <v>528</v>
      </c>
      <c r="F66" s="574" t="s">
        <v>529</v>
      </c>
      <c r="G66" s="746" t="s">
        <v>530</v>
      </c>
      <c r="H66" s="778" t="s">
        <v>531</v>
      </c>
      <c r="I66" s="38" t="s">
        <v>139</v>
      </c>
      <c r="J66" s="38" t="s">
        <v>140</v>
      </c>
      <c r="K66" s="38" t="s">
        <v>51</v>
      </c>
      <c r="L66" s="38" t="s">
        <v>144</v>
      </c>
      <c r="M66" s="14">
        <v>6098900</v>
      </c>
      <c r="N66" s="14">
        <v>6097597.2199999997</v>
      </c>
      <c r="O66" s="14">
        <v>7316200</v>
      </c>
      <c r="P66" s="14">
        <v>7542500</v>
      </c>
      <c r="Q66" s="14">
        <v>7716000</v>
      </c>
      <c r="R66" s="14">
        <v>8024700</v>
      </c>
      <c r="S66" s="112">
        <v>3</v>
      </c>
    </row>
    <row r="67" spans="1:19" ht="15" customHeight="1">
      <c r="A67" s="115"/>
      <c r="B67" s="22"/>
      <c r="C67" s="574"/>
      <c r="D67" s="111"/>
      <c r="E67" s="574"/>
      <c r="F67" s="574"/>
      <c r="G67" s="746"/>
      <c r="H67" s="778"/>
      <c r="I67" s="38" t="s">
        <v>139</v>
      </c>
      <c r="J67" s="38" t="s">
        <v>140</v>
      </c>
      <c r="K67" s="38" t="s">
        <v>51</v>
      </c>
      <c r="L67" s="38" t="s">
        <v>84</v>
      </c>
      <c r="M67" s="14">
        <v>1816100</v>
      </c>
      <c r="N67" s="14">
        <v>1815552.18</v>
      </c>
      <c r="O67" s="14">
        <v>2163800</v>
      </c>
      <c r="P67" s="14">
        <v>2277900</v>
      </c>
      <c r="Q67" s="14">
        <v>2330300</v>
      </c>
      <c r="R67" s="14">
        <v>2423500</v>
      </c>
      <c r="S67" s="112">
        <v>3</v>
      </c>
    </row>
    <row r="68" spans="1:19" ht="15" customHeight="1">
      <c r="A68" s="115"/>
      <c r="B68" s="22"/>
      <c r="C68" s="574"/>
      <c r="D68" s="111"/>
      <c r="E68" s="574"/>
      <c r="F68" s="574"/>
      <c r="G68" s="746"/>
      <c r="H68" s="778"/>
      <c r="I68" s="38" t="s">
        <v>139</v>
      </c>
      <c r="J68" s="38" t="s">
        <v>140</v>
      </c>
      <c r="K68" s="38" t="s">
        <v>51</v>
      </c>
      <c r="L68" s="38" t="s">
        <v>15</v>
      </c>
      <c r="M68" s="14">
        <v>20300</v>
      </c>
      <c r="N68" s="14">
        <v>600</v>
      </c>
      <c r="O68" s="14">
        <v>20300</v>
      </c>
      <c r="P68" s="14">
        <v>50000</v>
      </c>
      <c r="Q68" s="14">
        <v>0</v>
      </c>
      <c r="R68" s="14">
        <v>0</v>
      </c>
      <c r="S68" s="112">
        <v>3</v>
      </c>
    </row>
    <row r="69" spans="1:19" ht="15" customHeight="1">
      <c r="A69" s="115"/>
      <c r="B69" s="22"/>
      <c r="C69" s="574"/>
      <c r="D69" s="111"/>
      <c r="E69" s="574"/>
      <c r="F69" s="574"/>
      <c r="G69" s="746"/>
      <c r="H69" s="778"/>
      <c r="I69" s="38" t="s">
        <v>139</v>
      </c>
      <c r="J69" s="38" t="s">
        <v>140</v>
      </c>
      <c r="K69" s="38" t="s">
        <v>51</v>
      </c>
      <c r="L69" s="38" t="s">
        <v>141</v>
      </c>
      <c r="M69" s="14">
        <v>2928400</v>
      </c>
      <c r="N69" s="14">
        <v>2883645.62</v>
      </c>
      <c r="O69" s="14">
        <v>3414000</v>
      </c>
      <c r="P69" s="14">
        <v>18144400</v>
      </c>
      <c r="Q69" s="14">
        <v>3228100</v>
      </c>
      <c r="R69" s="14">
        <v>3231600</v>
      </c>
      <c r="S69" s="112">
        <v>3</v>
      </c>
    </row>
    <row r="70" spans="1:19" ht="176.25" customHeight="1">
      <c r="A70" s="115"/>
      <c r="B70" s="22"/>
      <c r="C70" s="574"/>
      <c r="D70" s="111"/>
      <c r="E70" s="574"/>
      <c r="F70" s="574"/>
      <c r="G70" s="746"/>
      <c r="H70" s="778"/>
      <c r="I70" s="38" t="s">
        <v>139</v>
      </c>
      <c r="J70" s="38" t="s">
        <v>140</v>
      </c>
      <c r="K70" s="38" t="s">
        <v>51</v>
      </c>
      <c r="L70" s="38" t="s">
        <v>209</v>
      </c>
      <c r="M70" s="14">
        <v>2418100</v>
      </c>
      <c r="N70" s="14">
        <v>2178816.2599999998</v>
      </c>
      <c r="O70" s="14">
        <v>2524000</v>
      </c>
      <c r="P70" s="14">
        <v>2276500</v>
      </c>
      <c r="Q70" s="14">
        <v>2367600</v>
      </c>
      <c r="R70" s="14">
        <v>2462300</v>
      </c>
      <c r="S70" s="112">
        <v>3</v>
      </c>
    </row>
    <row r="71" spans="1:19" ht="15" customHeight="1">
      <c r="A71" s="115"/>
      <c r="B71" s="22"/>
      <c r="C71" s="574"/>
      <c r="D71" s="111"/>
      <c r="E71" s="574"/>
      <c r="F71" s="518"/>
      <c r="G71" s="714"/>
      <c r="H71" s="500"/>
      <c r="I71" s="38" t="s">
        <v>139</v>
      </c>
      <c r="J71" s="38" t="s">
        <v>140</v>
      </c>
      <c r="K71" s="38" t="s">
        <v>51</v>
      </c>
      <c r="L71" s="38" t="s">
        <v>145</v>
      </c>
      <c r="M71" s="14">
        <v>213200</v>
      </c>
      <c r="N71" s="14">
        <v>156137</v>
      </c>
      <c r="O71" s="14">
        <v>170000</v>
      </c>
      <c r="P71" s="14">
        <v>170000</v>
      </c>
      <c r="Q71" s="14">
        <v>170000</v>
      </c>
      <c r="R71" s="14">
        <v>170000</v>
      </c>
      <c r="S71" s="112">
        <v>3</v>
      </c>
    </row>
    <row r="72" spans="1:19" ht="15" customHeight="1">
      <c r="A72" s="115"/>
      <c r="B72" s="22"/>
      <c r="C72" s="574"/>
      <c r="D72" s="111"/>
      <c r="E72" s="574"/>
      <c r="F72" s="518"/>
      <c r="G72" s="714"/>
      <c r="H72" s="500"/>
      <c r="I72" s="11" t="s">
        <v>139</v>
      </c>
      <c r="J72" s="11" t="s">
        <v>140</v>
      </c>
      <c r="K72" s="38" t="s">
        <v>51</v>
      </c>
      <c r="L72" s="11" t="s">
        <v>146</v>
      </c>
      <c r="M72" s="14">
        <v>0</v>
      </c>
      <c r="N72" s="14">
        <v>0</v>
      </c>
      <c r="O72" s="14">
        <v>0</v>
      </c>
      <c r="P72" s="14">
        <v>3000</v>
      </c>
      <c r="Q72" s="14">
        <v>3000</v>
      </c>
      <c r="R72" s="14">
        <v>3000</v>
      </c>
      <c r="S72" s="110">
        <v>3</v>
      </c>
    </row>
    <row r="73" spans="1:19" ht="15" customHeight="1">
      <c r="A73" s="115"/>
      <c r="B73" s="22"/>
      <c r="C73" s="574"/>
      <c r="D73" s="111"/>
      <c r="E73" s="574"/>
      <c r="F73" s="518"/>
      <c r="G73" s="714"/>
      <c r="H73" s="500"/>
      <c r="I73" s="571" t="s">
        <v>139</v>
      </c>
      <c r="J73" s="571" t="s">
        <v>140</v>
      </c>
      <c r="K73" s="571" t="s">
        <v>51</v>
      </c>
      <c r="L73" s="571" t="s">
        <v>44</v>
      </c>
      <c r="M73" s="705">
        <v>5000</v>
      </c>
      <c r="N73" s="705">
        <v>500</v>
      </c>
      <c r="O73" s="705">
        <v>3000</v>
      </c>
      <c r="P73" s="705">
        <v>3000</v>
      </c>
      <c r="Q73" s="705">
        <v>3000</v>
      </c>
      <c r="R73" s="705">
        <v>3000</v>
      </c>
      <c r="S73" s="673">
        <v>3</v>
      </c>
    </row>
    <row r="74" spans="1:19" ht="15" customHeight="1">
      <c r="A74" s="115"/>
      <c r="B74" s="22"/>
      <c r="C74" s="574"/>
      <c r="D74" s="111"/>
      <c r="E74" s="574"/>
      <c r="F74" s="518"/>
      <c r="G74" s="714"/>
      <c r="H74" s="500"/>
      <c r="I74" s="572"/>
      <c r="J74" s="572"/>
      <c r="K74" s="572"/>
      <c r="L74" s="572"/>
      <c r="M74" s="706"/>
      <c r="N74" s="706"/>
      <c r="O74" s="706"/>
      <c r="P74" s="706"/>
      <c r="Q74" s="706"/>
      <c r="R74" s="706"/>
      <c r="S74" s="674"/>
    </row>
    <row r="75" spans="1:19">
      <c r="A75" s="115"/>
      <c r="B75" s="22"/>
      <c r="C75" s="574"/>
      <c r="D75" s="111"/>
      <c r="E75" s="574"/>
      <c r="F75" s="518"/>
      <c r="G75" s="714"/>
      <c r="H75" s="500"/>
      <c r="I75" s="572"/>
      <c r="J75" s="572"/>
      <c r="K75" s="572"/>
      <c r="L75" s="572"/>
      <c r="M75" s="706"/>
      <c r="N75" s="706"/>
      <c r="O75" s="706"/>
      <c r="P75" s="706"/>
      <c r="Q75" s="706"/>
      <c r="R75" s="706"/>
      <c r="S75" s="674"/>
    </row>
    <row r="76" spans="1:19" ht="357.75" customHeight="1">
      <c r="A76" s="115"/>
      <c r="B76" s="22"/>
      <c r="C76" s="574"/>
      <c r="D76" s="111"/>
      <c r="E76" s="593"/>
      <c r="F76" s="518"/>
      <c r="G76" s="714"/>
      <c r="H76" s="500"/>
      <c r="I76" s="592"/>
      <c r="J76" s="592"/>
      <c r="K76" s="592"/>
      <c r="L76" s="592"/>
      <c r="M76" s="707"/>
      <c r="N76" s="707"/>
      <c r="O76" s="707"/>
      <c r="P76" s="707"/>
      <c r="Q76" s="707"/>
      <c r="R76" s="707"/>
      <c r="S76" s="675"/>
    </row>
    <row r="77" spans="1:19" ht="85.5" customHeight="1">
      <c r="A77" s="113">
        <v>703</v>
      </c>
      <c r="B77" s="21" t="s">
        <v>1332</v>
      </c>
      <c r="C77" s="573" t="s">
        <v>107</v>
      </c>
      <c r="D77" s="72" t="s">
        <v>1326</v>
      </c>
      <c r="E77" s="146" t="s">
        <v>271</v>
      </c>
      <c r="F77" s="147" t="s">
        <v>133</v>
      </c>
      <c r="G77" s="148">
        <v>44351</v>
      </c>
      <c r="H77" s="32" t="s">
        <v>134</v>
      </c>
      <c r="I77" s="676" t="s">
        <v>139</v>
      </c>
      <c r="J77" s="676" t="s">
        <v>140</v>
      </c>
      <c r="K77" s="25" t="s">
        <v>40</v>
      </c>
      <c r="L77" s="25" t="s">
        <v>141</v>
      </c>
      <c r="M77" s="13">
        <v>2211700</v>
      </c>
      <c r="N77" s="13">
        <v>2172769.5499999998</v>
      </c>
      <c r="O77" s="37">
        <v>1857900</v>
      </c>
      <c r="P77" s="13">
        <v>2383500</v>
      </c>
      <c r="Q77" s="13">
        <v>1357900</v>
      </c>
      <c r="R77" s="13">
        <v>1357900</v>
      </c>
      <c r="S77" s="124">
        <v>3</v>
      </c>
    </row>
    <row r="78" spans="1:19" ht="81.75" customHeight="1">
      <c r="A78" s="119"/>
      <c r="B78" s="24"/>
      <c r="C78" s="593"/>
      <c r="D78" s="73"/>
      <c r="E78" s="149" t="s">
        <v>201</v>
      </c>
      <c r="F78" s="150" t="s">
        <v>133</v>
      </c>
      <c r="G78" s="151">
        <v>43831</v>
      </c>
      <c r="H78" s="30" t="s">
        <v>134</v>
      </c>
      <c r="I78" s="678"/>
      <c r="J78" s="678"/>
      <c r="K78" s="43"/>
      <c r="L78" s="43"/>
      <c r="M78" s="44"/>
      <c r="N78" s="44"/>
      <c r="O78" s="44"/>
      <c r="P78" s="44"/>
      <c r="Q78" s="44"/>
      <c r="R78" s="44"/>
      <c r="S78" s="124"/>
    </row>
    <row r="79" spans="1:19" ht="77.25" customHeight="1">
      <c r="A79" s="115">
        <v>703</v>
      </c>
      <c r="B79" s="21" t="s">
        <v>542</v>
      </c>
      <c r="C79" s="31" t="s">
        <v>236</v>
      </c>
      <c r="D79" s="72" t="s">
        <v>1326</v>
      </c>
      <c r="E79" s="152" t="s">
        <v>261</v>
      </c>
      <c r="F79" s="153" t="s">
        <v>133</v>
      </c>
      <c r="G79" s="141">
        <v>44396</v>
      </c>
      <c r="H79" s="145" t="s">
        <v>134</v>
      </c>
      <c r="I79" s="43" t="s">
        <v>139</v>
      </c>
      <c r="J79" s="43" t="s">
        <v>140</v>
      </c>
      <c r="K79" s="43" t="s">
        <v>226</v>
      </c>
      <c r="L79" s="43" t="s">
        <v>143</v>
      </c>
      <c r="M79" s="16">
        <f t="shared" ref="M79:R79" si="7">M80+M81+M82+M83+M84+M85</f>
        <v>9595200</v>
      </c>
      <c r="N79" s="16">
        <f t="shared" si="7"/>
        <v>9184772.1999999993</v>
      </c>
      <c r="O79" s="17">
        <f t="shared" si="7"/>
        <v>12120400</v>
      </c>
      <c r="P79" s="16">
        <f t="shared" si="7"/>
        <v>17945400</v>
      </c>
      <c r="Q79" s="16">
        <f t="shared" si="7"/>
        <v>12090900</v>
      </c>
      <c r="R79" s="16">
        <f t="shared" si="7"/>
        <v>12371700</v>
      </c>
      <c r="S79" s="110">
        <v>3</v>
      </c>
    </row>
    <row r="80" spans="1:19" ht="23.25" customHeight="1">
      <c r="A80" s="115"/>
      <c r="B80" s="22"/>
      <c r="C80" s="31"/>
      <c r="D80" s="111"/>
      <c r="E80" s="747" t="s">
        <v>262</v>
      </c>
      <c r="F80" s="153" t="s">
        <v>133</v>
      </c>
      <c r="G80" s="141">
        <v>44396</v>
      </c>
      <c r="H80" s="145" t="s">
        <v>134</v>
      </c>
      <c r="I80" s="41" t="s">
        <v>139</v>
      </c>
      <c r="J80" s="41" t="s">
        <v>140</v>
      </c>
      <c r="K80" s="41" t="s">
        <v>226</v>
      </c>
      <c r="L80" s="41" t="s">
        <v>144</v>
      </c>
      <c r="M80" s="14">
        <v>4545500</v>
      </c>
      <c r="N80" s="14">
        <v>4520902.57</v>
      </c>
      <c r="O80" s="14">
        <v>5367600</v>
      </c>
      <c r="P80" s="14">
        <v>5833800</v>
      </c>
      <c r="Q80" s="14">
        <v>5391900</v>
      </c>
      <c r="R80" s="14">
        <v>5607600</v>
      </c>
      <c r="S80" s="110">
        <v>3</v>
      </c>
    </row>
    <row r="81" spans="1:19" ht="24" customHeight="1">
      <c r="A81" s="115"/>
      <c r="B81" s="22"/>
      <c r="C81" s="31"/>
      <c r="D81" s="111"/>
      <c r="E81" s="747"/>
      <c r="F81" s="153"/>
      <c r="G81" s="141"/>
      <c r="H81" s="145"/>
      <c r="I81" s="41" t="s">
        <v>139</v>
      </c>
      <c r="J81" s="41" t="s">
        <v>140</v>
      </c>
      <c r="K81" s="41" t="s">
        <v>226</v>
      </c>
      <c r="L81" s="41" t="s">
        <v>15</v>
      </c>
      <c r="M81" s="14">
        <v>0</v>
      </c>
      <c r="N81" s="14">
        <v>0</v>
      </c>
      <c r="O81" s="14">
        <v>262320</v>
      </c>
      <c r="P81" s="14">
        <v>0</v>
      </c>
      <c r="Q81" s="14">
        <v>0</v>
      </c>
      <c r="R81" s="14">
        <v>0</v>
      </c>
      <c r="S81" s="110">
        <v>3</v>
      </c>
    </row>
    <row r="82" spans="1:19" ht="18" customHeight="1">
      <c r="A82" s="115"/>
      <c r="B82" s="22"/>
      <c r="C82" s="31"/>
      <c r="D82" s="111"/>
      <c r="E82" s="747"/>
      <c r="F82" s="153"/>
      <c r="G82" s="141"/>
      <c r="H82" s="145"/>
      <c r="I82" s="11" t="s">
        <v>139</v>
      </c>
      <c r="J82" s="11" t="s">
        <v>140</v>
      </c>
      <c r="K82" s="11" t="s">
        <v>226</v>
      </c>
      <c r="L82" s="11" t="s">
        <v>84</v>
      </c>
      <c r="M82" s="14">
        <v>1355800</v>
      </c>
      <c r="N82" s="14">
        <v>1346531.55</v>
      </c>
      <c r="O82" s="14">
        <v>1552980</v>
      </c>
      <c r="P82" s="14">
        <v>1761800</v>
      </c>
      <c r="Q82" s="14">
        <v>1628400</v>
      </c>
      <c r="R82" s="14">
        <v>1693500</v>
      </c>
      <c r="S82" s="110">
        <v>3</v>
      </c>
    </row>
    <row r="83" spans="1:19" ht="18" customHeight="1">
      <c r="A83" s="115"/>
      <c r="B83" s="22"/>
      <c r="C83" s="31"/>
      <c r="D83" s="111"/>
      <c r="E83" s="747"/>
      <c r="F83" s="153"/>
      <c r="G83" s="141"/>
      <c r="H83" s="145"/>
      <c r="I83" s="11" t="s">
        <v>139</v>
      </c>
      <c r="J83" s="11" t="s">
        <v>140</v>
      </c>
      <c r="K83" s="11" t="s">
        <v>226</v>
      </c>
      <c r="L83" s="11" t="s">
        <v>141</v>
      </c>
      <c r="M83" s="14">
        <v>3657600</v>
      </c>
      <c r="N83" s="14">
        <v>3282054.08</v>
      </c>
      <c r="O83" s="14">
        <v>4901200</v>
      </c>
      <c r="P83" s="14">
        <v>10312500</v>
      </c>
      <c r="Q83" s="14">
        <v>5034300</v>
      </c>
      <c r="R83" s="14">
        <v>5034300</v>
      </c>
      <c r="S83" s="110">
        <v>3</v>
      </c>
    </row>
    <row r="84" spans="1:19" ht="18" customHeight="1">
      <c r="A84" s="115"/>
      <c r="B84" s="22"/>
      <c r="C84" s="31"/>
      <c r="D84" s="111"/>
      <c r="E84" s="747"/>
      <c r="F84" s="153"/>
      <c r="G84" s="141"/>
      <c r="H84" s="145"/>
      <c r="I84" s="11" t="s">
        <v>139</v>
      </c>
      <c r="J84" s="11" t="s">
        <v>140</v>
      </c>
      <c r="K84" s="11" t="s">
        <v>226</v>
      </c>
      <c r="L84" s="11" t="s">
        <v>146</v>
      </c>
      <c r="M84" s="14">
        <v>34800</v>
      </c>
      <c r="N84" s="14">
        <v>34284</v>
      </c>
      <c r="O84" s="14">
        <v>35300</v>
      </c>
      <c r="P84" s="14">
        <v>35300</v>
      </c>
      <c r="Q84" s="14">
        <v>35300</v>
      </c>
      <c r="R84" s="14">
        <v>35300</v>
      </c>
      <c r="S84" s="110">
        <v>3</v>
      </c>
    </row>
    <row r="85" spans="1:19" ht="27" customHeight="1">
      <c r="A85" s="115"/>
      <c r="B85" s="22"/>
      <c r="C85" s="31"/>
      <c r="D85" s="111"/>
      <c r="E85" s="748"/>
      <c r="F85" s="153"/>
      <c r="G85" s="141"/>
      <c r="H85" s="30"/>
      <c r="I85" s="11" t="s">
        <v>139</v>
      </c>
      <c r="J85" s="11" t="s">
        <v>140</v>
      </c>
      <c r="K85" s="11" t="s">
        <v>226</v>
      </c>
      <c r="L85" s="11" t="s">
        <v>44</v>
      </c>
      <c r="M85" s="14">
        <v>1500</v>
      </c>
      <c r="N85" s="14">
        <v>1000</v>
      </c>
      <c r="O85" s="14">
        <v>1000</v>
      </c>
      <c r="P85" s="14">
        <v>2000</v>
      </c>
      <c r="Q85" s="14">
        <v>1000</v>
      </c>
      <c r="R85" s="14">
        <v>1000</v>
      </c>
      <c r="S85" s="110">
        <v>3</v>
      </c>
    </row>
    <row r="86" spans="1:19" ht="61.5" customHeight="1">
      <c r="A86" s="134">
        <v>703</v>
      </c>
      <c r="B86" s="21" t="s">
        <v>595</v>
      </c>
      <c r="C86" s="573" t="s">
        <v>365</v>
      </c>
      <c r="D86" s="72" t="s">
        <v>1333</v>
      </c>
      <c r="E86" s="114" t="s">
        <v>29</v>
      </c>
      <c r="F86" s="154" t="s">
        <v>133</v>
      </c>
      <c r="G86" s="121">
        <v>40078</v>
      </c>
      <c r="H86" s="145" t="s">
        <v>134</v>
      </c>
      <c r="I86" s="26" t="s">
        <v>139</v>
      </c>
      <c r="J86" s="26" t="s">
        <v>140</v>
      </c>
      <c r="K86" s="26" t="s">
        <v>52</v>
      </c>
      <c r="L86" s="26" t="s">
        <v>143</v>
      </c>
      <c r="M86" s="16">
        <f t="shared" ref="M86:R86" si="8">SUM(M87:M91)</f>
        <v>2003700</v>
      </c>
      <c r="N86" s="16">
        <f t="shared" si="8"/>
        <v>1983029.67</v>
      </c>
      <c r="O86" s="17">
        <f t="shared" si="8"/>
        <v>2204000</v>
      </c>
      <c r="P86" s="16">
        <f t="shared" si="8"/>
        <v>2607000</v>
      </c>
      <c r="Q86" s="16">
        <f t="shared" si="8"/>
        <v>2343600</v>
      </c>
      <c r="R86" s="16">
        <f t="shared" si="8"/>
        <v>2414400</v>
      </c>
      <c r="S86" s="110">
        <v>3</v>
      </c>
    </row>
    <row r="87" spans="1:19" ht="21" customHeight="1">
      <c r="A87" s="155"/>
      <c r="B87" s="22"/>
      <c r="C87" s="574"/>
      <c r="D87" s="111"/>
      <c r="E87" s="694" t="s">
        <v>153</v>
      </c>
      <c r="F87" s="156" t="s">
        <v>133</v>
      </c>
      <c r="G87" s="116">
        <v>42614</v>
      </c>
      <c r="H87" s="145" t="s">
        <v>134</v>
      </c>
      <c r="I87" s="38" t="s">
        <v>139</v>
      </c>
      <c r="J87" s="38" t="s">
        <v>140</v>
      </c>
      <c r="K87" s="11" t="s">
        <v>52</v>
      </c>
      <c r="L87" s="38" t="s">
        <v>144</v>
      </c>
      <c r="M87" s="14">
        <v>1010900</v>
      </c>
      <c r="N87" s="14">
        <v>1007170.23</v>
      </c>
      <c r="O87" s="14">
        <v>1168500</v>
      </c>
      <c r="P87" s="14">
        <v>1227900</v>
      </c>
      <c r="Q87" s="14">
        <v>1278200</v>
      </c>
      <c r="R87" s="14">
        <v>1329300</v>
      </c>
      <c r="S87" s="112">
        <v>3</v>
      </c>
    </row>
    <row r="88" spans="1:19" ht="24.75" customHeight="1">
      <c r="A88" s="155"/>
      <c r="B88" s="22"/>
      <c r="C88" s="574"/>
      <c r="D88" s="111"/>
      <c r="E88" s="694"/>
      <c r="F88" s="340"/>
      <c r="G88" s="157"/>
      <c r="H88" s="158"/>
      <c r="I88" s="38" t="s">
        <v>139</v>
      </c>
      <c r="J88" s="38" t="s">
        <v>140</v>
      </c>
      <c r="K88" s="11" t="s">
        <v>52</v>
      </c>
      <c r="L88" s="38" t="s">
        <v>84</v>
      </c>
      <c r="M88" s="14">
        <v>303500</v>
      </c>
      <c r="N88" s="14">
        <v>301049.48</v>
      </c>
      <c r="O88" s="14">
        <v>347700</v>
      </c>
      <c r="P88" s="14">
        <v>370800</v>
      </c>
      <c r="Q88" s="14">
        <v>386100</v>
      </c>
      <c r="R88" s="14">
        <v>401500</v>
      </c>
      <c r="S88" s="112">
        <v>3</v>
      </c>
    </row>
    <row r="89" spans="1:19" ht="27" customHeight="1">
      <c r="A89" s="155"/>
      <c r="B89" s="22"/>
      <c r="C89" s="574"/>
      <c r="D89" s="111"/>
      <c r="E89" s="694"/>
      <c r="F89" s="156"/>
      <c r="G89" s="116"/>
      <c r="H89" s="145"/>
      <c r="I89" s="38" t="s">
        <v>139</v>
      </c>
      <c r="J89" s="38" t="s">
        <v>140</v>
      </c>
      <c r="K89" s="11" t="s">
        <v>52</v>
      </c>
      <c r="L89" s="38" t="s">
        <v>141</v>
      </c>
      <c r="M89" s="14">
        <v>582400</v>
      </c>
      <c r="N89" s="14">
        <v>581512.13</v>
      </c>
      <c r="O89" s="14">
        <v>572000</v>
      </c>
      <c r="P89" s="14">
        <v>905100</v>
      </c>
      <c r="Q89" s="14">
        <v>573000</v>
      </c>
      <c r="R89" s="14">
        <v>573100</v>
      </c>
      <c r="S89" s="112">
        <v>3</v>
      </c>
    </row>
    <row r="90" spans="1:19" ht="104.25" customHeight="1">
      <c r="A90" s="155"/>
      <c r="B90" s="22"/>
      <c r="C90" s="574"/>
      <c r="D90" s="111"/>
      <c r="E90" s="171" t="s">
        <v>292</v>
      </c>
      <c r="F90" s="156" t="s">
        <v>133</v>
      </c>
      <c r="G90" s="116">
        <v>44562</v>
      </c>
      <c r="H90" s="145" t="s">
        <v>19</v>
      </c>
      <c r="I90" s="38" t="s">
        <v>139</v>
      </c>
      <c r="J90" s="38" t="s">
        <v>140</v>
      </c>
      <c r="K90" s="11" t="s">
        <v>52</v>
      </c>
      <c r="L90" s="38" t="s">
        <v>209</v>
      </c>
      <c r="M90" s="14">
        <v>106400</v>
      </c>
      <c r="N90" s="14">
        <v>92797.83</v>
      </c>
      <c r="O90" s="14">
        <v>114800</v>
      </c>
      <c r="P90" s="14">
        <v>101200</v>
      </c>
      <c r="Q90" s="14">
        <v>105300</v>
      </c>
      <c r="R90" s="14">
        <v>109500</v>
      </c>
      <c r="S90" s="112">
        <v>3</v>
      </c>
    </row>
    <row r="91" spans="1:19" ht="105.75" customHeight="1">
      <c r="A91" s="155"/>
      <c r="B91" s="22"/>
      <c r="C91" s="574"/>
      <c r="D91" s="111"/>
      <c r="E91" s="171" t="s">
        <v>339</v>
      </c>
      <c r="F91" s="156" t="s">
        <v>133</v>
      </c>
      <c r="G91" s="116">
        <v>44927</v>
      </c>
      <c r="H91" s="145" t="s">
        <v>19</v>
      </c>
      <c r="I91" s="38" t="s">
        <v>139</v>
      </c>
      <c r="J91" s="38" t="s">
        <v>140</v>
      </c>
      <c r="K91" s="38" t="s">
        <v>52</v>
      </c>
      <c r="L91" s="38" t="s">
        <v>44</v>
      </c>
      <c r="M91" s="39">
        <v>500</v>
      </c>
      <c r="N91" s="39">
        <v>500</v>
      </c>
      <c r="O91" s="39">
        <v>1000</v>
      </c>
      <c r="P91" s="39">
        <v>2000</v>
      </c>
      <c r="Q91" s="39">
        <v>1000</v>
      </c>
      <c r="R91" s="39">
        <v>1000</v>
      </c>
      <c r="S91" s="112">
        <v>3</v>
      </c>
    </row>
    <row r="92" spans="1:19" ht="117.75" customHeight="1">
      <c r="A92" s="159"/>
      <c r="B92" s="24"/>
      <c r="C92" s="46"/>
      <c r="D92" s="73"/>
      <c r="E92" s="160" t="s">
        <v>519</v>
      </c>
      <c r="F92" s="156" t="s">
        <v>133</v>
      </c>
      <c r="G92" s="116">
        <v>45292</v>
      </c>
      <c r="H92" s="145" t="s">
        <v>19</v>
      </c>
      <c r="I92" s="41"/>
      <c r="J92" s="41"/>
      <c r="K92" s="41"/>
      <c r="L92" s="41"/>
      <c r="M92" s="42"/>
      <c r="N92" s="42"/>
      <c r="O92" s="42"/>
      <c r="P92" s="42"/>
      <c r="Q92" s="42"/>
      <c r="R92" s="42"/>
      <c r="S92" s="129"/>
    </row>
    <row r="93" spans="1:19" ht="62.25" customHeight="1">
      <c r="A93" s="113">
        <v>703</v>
      </c>
      <c r="B93" s="21" t="s">
        <v>596</v>
      </c>
      <c r="C93" s="573" t="s">
        <v>178</v>
      </c>
      <c r="D93" s="72" t="s">
        <v>1326</v>
      </c>
      <c r="E93" s="114" t="s">
        <v>36</v>
      </c>
      <c r="F93" s="21" t="s">
        <v>133</v>
      </c>
      <c r="G93" s="121">
        <v>42732</v>
      </c>
      <c r="H93" s="32" t="s">
        <v>134</v>
      </c>
      <c r="I93" s="25" t="s">
        <v>139</v>
      </c>
      <c r="J93" s="25" t="s">
        <v>140</v>
      </c>
      <c r="K93" s="25" t="s">
        <v>38</v>
      </c>
      <c r="L93" s="25" t="s">
        <v>143</v>
      </c>
      <c r="M93" s="16">
        <f t="shared" ref="M93:R93" si="9">SUM(M94:M97)</f>
        <v>3018400</v>
      </c>
      <c r="N93" s="16">
        <f t="shared" si="9"/>
        <v>3014058.42</v>
      </c>
      <c r="O93" s="17">
        <f t="shared" si="9"/>
        <v>4076500</v>
      </c>
      <c r="P93" s="16">
        <f t="shared" si="9"/>
        <v>4420600</v>
      </c>
      <c r="Q93" s="16">
        <f t="shared" si="9"/>
        <v>4425100</v>
      </c>
      <c r="R93" s="16">
        <f t="shared" si="9"/>
        <v>4552100</v>
      </c>
      <c r="S93" s="112">
        <v>3</v>
      </c>
    </row>
    <row r="94" spans="1:19" ht="15" customHeight="1">
      <c r="A94" s="115"/>
      <c r="B94" s="22"/>
      <c r="C94" s="574"/>
      <c r="D94" s="111"/>
      <c r="E94" s="574" t="s">
        <v>37</v>
      </c>
      <c r="F94" s="518" t="s">
        <v>133</v>
      </c>
      <c r="G94" s="714">
        <v>42793</v>
      </c>
      <c r="H94" s="500" t="s">
        <v>134</v>
      </c>
      <c r="I94" s="38" t="s">
        <v>139</v>
      </c>
      <c r="J94" s="38" t="s">
        <v>140</v>
      </c>
      <c r="K94" s="38" t="s">
        <v>38</v>
      </c>
      <c r="L94" s="38" t="s">
        <v>144</v>
      </c>
      <c r="M94" s="14">
        <v>1480000</v>
      </c>
      <c r="N94" s="14">
        <v>1479441.49</v>
      </c>
      <c r="O94" s="14">
        <v>2229100</v>
      </c>
      <c r="P94" s="14">
        <v>2342200</v>
      </c>
      <c r="Q94" s="14">
        <v>2436200</v>
      </c>
      <c r="R94" s="14">
        <v>2533700</v>
      </c>
      <c r="S94" s="112">
        <v>3</v>
      </c>
    </row>
    <row r="95" spans="1:19" ht="15" customHeight="1">
      <c r="A95" s="115"/>
      <c r="B95" s="22"/>
      <c r="C95" s="574"/>
      <c r="D95" s="111"/>
      <c r="E95" s="574"/>
      <c r="F95" s="518"/>
      <c r="G95" s="714"/>
      <c r="H95" s="500"/>
      <c r="I95" s="38" t="s">
        <v>139</v>
      </c>
      <c r="J95" s="38" t="s">
        <v>140</v>
      </c>
      <c r="K95" s="38" t="s">
        <v>38</v>
      </c>
      <c r="L95" s="38" t="s">
        <v>84</v>
      </c>
      <c r="M95" s="14">
        <v>443200</v>
      </c>
      <c r="N95" s="14">
        <v>440500.33</v>
      </c>
      <c r="O95" s="14">
        <v>667400</v>
      </c>
      <c r="P95" s="14">
        <v>707300</v>
      </c>
      <c r="Q95" s="14">
        <v>735700</v>
      </c>
      <c r="R95" s="14">
        <v>765200</v>
      </c>
      <c r="S95" s="112">
        <v>3</v>
      </c>
    </row>
    <row r="96" spans="1:19" ht="15" customHeight="1">
      <c r="A96" s="115"/>
      <c r="B96" s="22"/>
      <c r="C96" s="574"/>
      <c r="D96" s="111"/>
      <c r="E96" s="574"/>
      <c r="F96" s="518"/>
      <c r="G96" s="714"/>
      <c r="H96" s="500"/>
      <c r="I96" s="38" t="s">
        <v>139</v>
      </c>
      <c r="J96" s="38" t="s">
        <v>140</v>
      </c>
      <c r="K96" s="38" t="s">
        <v>38</v>
      </c>
      <c r="L96" s="38" t="s">
        <v>141</v>
      </c>
      <c r="M96" s="14">
        <v>1094700</v>
      </c>
      <c r="N96" s="14">
        <v>1093616.6000000001</v>
      </c>
      <c r="O96" s="14">
        <v>1179000</v>
      </c>
      <c r="P96" s="14">
        <v>1369100</v>
      </c>
      <c r="Q96" s="14">
        <v>1252200</v>
      </c>
      <c r="R96" s="14">
        <v>1252200</v>
      </c>
      <c r="S96" s="112">
        <v>3</v>
      </c>
    </row>
    <row r="97" spans="1:19" ht="23.25" customHeight="1">
      <c r="A97" s="119"/>
      <c r="B97" s="24"/>
      <c r="C97" s="593"/>
      <c r="D97" s="73"/>
      <c r="E97" s="593"/>
      <c r="F97" s="530"/>
      <c r="G97" s="120"/>
      <c r="H97" s="501"/>
      <c r="I97" s="38" t="s">
        <v>139</v>
      </c>
      <c r="J97" s="38" t="s">
        <v>140</v>
      </c>
      <c r="K97" s="38" t="s">
        <v>38</v>
      </c>
      <c r="L97" s="38" t="s">
        <v>44</v>
      </c>
      <c r="M97" s="14">
        <v>500</v>
      </c>
      <c r="N97" s="14">
        <v>500</v>
      </c>
      <c r="O97" s="14">
        <v>1000</v>
      </c>
      <c r="P97" s="14">
        <v>2000</v>
      </c>
      <c r="Q97" s="14">
        <v>1000</v>
      </c>
      <c r="R97" s="14">
        <v>1000</v>
      </c>
      <c r="S97" s="112">
        <v>3</v>
      </c>
    </row>
    <row r="98" spans="1:19" ht="316.5" customHeight="1">
      <c r="A98" s="119">
        <v>703</v>
      </c>
      <c r="B98" s="102" t="s">
        <v>597</v>
      </c>
      <c r="C98" s="36" t="s">
        <v>577</v>
      </c>
      <c r="D98" s="73" t="s">
        <v>1334</v>
      </c>
      <c r="E98" s="46" t="s">
        <v>1335</v>
      </c>
      <c r="F98" s="24" t="s">
        <v>133</v>
      </c>
      <c r="G98" s="120" t="s">
        <v>328</v>
      </c>
      <c r="H98" s="30" t="s">
        <v>134</v>
      </c>
      <c r="I98" s="25" t="s">
        <v>139</v>
      </c>
      <c r="J98" s="25" t="s">
        <v>140</v>
      </c>
      <c r="K98" s="25" t="s">
        <v>304</v>
      </c>
      <c r="L98" s="25" t="s">
        <v>141</v>
      </c>
      <c r="M98" s="16">
        <v>8709040</v>
      </c>
      <c r="N98" s="16">
        <v>7107159.4900000002</v>
      </c>
      <c r="O98" s="17">
        <v>2226800</v>
      </c>
      <c r="P98" s="16"/>
      <c r="Q98" s="16"/>
      <c r="R98" s="16"/>
      <c r="S98" s="112">
        <v>3</v>
      </c>
    </row>
    <row r="99" spans="1:19" ht="239.25" customHeight="1">
      <c r="A99" s="119">
        <v>703</v>
      </c>
      <c r="B99" s="22" t="s">
        <v>598</v>
      </c>
      <c r="C99" s="36" t="s">
        <v>576</v>
      </c>
      <c r="D99" s="48" t="s">
        <v>1336</v>
      </c>
      <c r="E99" s="46" t="s">
        <v>1337</v>
      </c>
      <c r="F99" s="24" t="s">
        <v>133</v>
      </c>
      <c r="G99" s="120">
        <v>44620</v>
      </c>
      <c r="H99" s="30" t="s">
        <v>134</v>
      </c>
      <c r="I99" s="25" t="s">
        <v>139</v>
      </c>
      <c r="J99" s="25" t="s">
        <v>140</v>
      </c>
      <c r="K99" s="25" t="s">
        <v>305</v>
      </c>
      <c r="L99" s="25" t="s">
        <v>141</v>
      </c>
      <c r="M99" s="16">
        <v>6175200</v>
      </c>
      <c r="N99" s="16">
        <v>0</v>
      </c>
      <c r="O99" s="17">
        <v>3521000</v>
      </c>
      <c r="P99" s="14"/>
      <c r="Q99" s="14"/>
      <c r="R99" s="14"/>
      <c r="S99" s="112">
        <v>3</v>
      </c>
    </row>
    <row r="100" spans="1:19" ht="84.75" customHeight="1">
      <c r="A100" s="569">
        <v>703</v>
      </c>
      <c r="B100" s="742" t="s">
        <v>543</v>
      </c>
      <c r="C100" s="573" t="s">
        <v>100</v>
      </c>
      <c r="D100" s="695" t="s">
        <v>1338</v>
      </c>
      <c r="E100" s="161" t="s">
        <v>125</v>
      </c>
      <c r="F100" s="22" t="s">
        <v>133</v>
      </c>
      <c r="G100" s="116">
        <v>41639</v>
      </c>
      <c r="H100" s="45" t="s">
        <v>134</v>
      </c>
      <c r="I100" s="15" t="s">
        <v>4</v>
      </c>
      <c r="J100" s="15" t="s">
        <v>135</v>
      </c>
      <c r="K100" s="15" t="s">
        <v>56</v>
      </c>
      <c r="L100" s="15" t="s">
        <v>143</v>
      </c>
      <c r="M100" s="16">
        <f>M104+M103+M102+M101</f>
        <v>1627000</v>
      </c>
      <c r="N100" s="16">
        <f>N104+N103+N102+N101</f>
        <v>1627000</v>
      </c>
      <c r="O100" s="17">
        <f>O104+O103+O102+O101</f>
        <v>1798600</v>
      </c>
      <c r="P100" s="16">
        <f>P101+P102+P103+P104</f>
        <v>1994000</v>
      </c>
      <c r="Q100" s="16">
        <f>Q101+Q102+Q103+Q104</f>
        <v>1994000</v>
      </c>
      <c r="R100" s="16">
        <f>R101+R102+R103+R104</f>
        <v>1994000</v>
      </c>
      <c r="S100" s="112">
        <v>3</v>
      </c>
    </row>
    <row r="101" spans="1:19" ht="23.25" customHeight="1">
      <c r="A101" s="570"/>
      <c r="B101" s="743"/>
      <c r="C101" s="574"/>
      <c r="D101" s="696"/>
      <c r="E101" s="739" t="s">
        <v>260</v>
      </c>
      <c r="F101" s="518" t="s">
        <v>133</v>
      </c>
      <c r="G101" s="714">
        <v>44562</v>
      </c>
      <c r="H101" s="500" t="s">
        <v>19</v>
      </c>
      <c r="I101" s="38" t="s">
        <v>4</v>
      </c>
      <c r="J101" s="38" t="s">
        <v>135</v>
      </c>
      <c r="K101" s="11" t="s">
        <v>56</v>
      </c>
      <c r="L101" s="38" t="s">
        <v>147</v>
      </c>
      <c r="M101" s="14">
        <v>1070902.03</v>
      </c>
      <c r="N101" s="14">
        <v>1070902.03</v>
      </c>
      <c r="O101" s="14">
        <v>1183300</v>
      </c>
      <c r="P101" s="14">
        <v>1252800</v>
      </c>
      <c r="Q101" s="14">
        <v>1252800</v>
      </c>
      <c r="R101" s="14">
        <v>1252800</v>
      </c>
      <c r="S101" s="112">
        <v>3</v>
      </c>
    </row>
    <row r="102" spans="1:19" ht="64.5" customHeight="1">
      <c r="A102" s="570"/>
      <c r="B102" s="743"/>
      <c r="C102" s="574"/>
      <c r="D102" s="696"/>
      <c r="E102" s="739"/>
      <c r="F102" s="518"/>
      <c r="G102" s="714"/>
      <c r="H102" s="500"/>
      <c r="I102" s="38" t="s">
        <v>4</v>
      </c>
      <c r="J102" s="38" t="s">
        <v>135</v>
      </c>
      <c r="K102" s="11" t="s">
        <v>56</v>
      </c>
      <c r="L102" s="38" t="s">
        <v>74</v>
      </c>
      <c r="M102" s="14">
        <v>319597.96999999997</v>
      </c>
      <c r="N102" s="14">
        <v>319597.96999999997</v>
      </c>
      <c r="O102" s="14">
        <v>357300</v>
      </c>
      <c r="P102" s="14">
        <v>378300</v>
      </c>
      <c r="Q102" s="14">
        <v>378300</v>
      </c>
      <c r="R102" s="14">
        <v>378300</v>
      </c>
      <c r="S102" s="112">
        <v>3</v>
      </c>
    </row>
    <row r="103" spans="1:19" ht="28.5" customHeight="1">
      <c r="A103" s="570"/>
      <c r="B103" s="743"/>
      <c r="C103" s="574"/>
      <c r="D103" s="696"/>
      <c r="E103" s="739" t="s">
        <v>340</v>
      </c>
      <c r="F103" s="518" t="s">
        <v>133</v>
      </c>
      <c r="G103" s="714">
        <v>44927</v>
      </c>
      <c r="H103" s="500" t="s">
        <v>19</v>
      </c>
      <c r="I103" s="38" t="s">
        <v>4</v>
      </c>
      <c r="J103" s="38" t="s">
        <v>135</v>
      </c>
      <c r="K103" s="11" t="s">
        <v>56</v>
      </c>
      <c r="L103" s="38" t="s">
        <v>141</v>
      </c>
      <c r="M103" s="14">
        <v>110806.32</v>
      </c>
      <c r="N103" s="14">
        <v>110806.32</v>
      </c>
      <c r="O103" s="14">
        <v>258000</v>
      </c>
      <c r="P103" s="14">
        <v>362900</v>
      </c>
      <c r="Q103" s="14">
        <v>362900</v>
      </c>
      <c r="R103" s="14">
        <v>362900</v>
      </c>
      <c r="S103" s="112">
        <v>3</v>
      </c>
    </row>
    <row r="104" spans="1:19" ht="78.75" customHeight="1">
      <c r="A104" s="588"/>
      <c r="B104" s="744"/>
      <c r="C104" s="593"/>
      <c r="D104" s="697"/>
      <c r="E104" s="745"/>
      <c r="F104" s="530"/>
      <c r="G104" s="691"/>
      <c r="H104" s="501"/>
      <c r="I104" s="38" t="s">
        <v>4</v>
      </c>
      <c r="J104" s="38" t="s">
        <v>135</v>
      </c>
      <c r="K104" s="11" t="s">
        <v>56</v>
      </c>
      <c r="L104" s="38" t="s">
        <v>209</v>
      </c>
      <c r="M104" s="14">
        <v>125693.68</v>
      </c>
      <c r="N104" s="14">
        <v>125693.68</v>
      </c>
      <c r="O104" s="14">
        <v>0</v>
      </c>
      <c r="P104" s="14">
        <v>0</v>
      </c>
      <c r="Q104" s="14">
        <v>0</v>
      </c>
      <c r="R104" s="14">
        <v>0</v>
      </c>
      <c r="S104" s="112">
        <v>3</v>
      </c>
    </row>
    <row r="105" spans="1:19" ht="105" customHeight="1">
      <c r="A105" s="569">
        <v>703</v>
      </c>
      <c r="B105" s="517" t="s">
        <v>599</v>
      </c>
      <c r="C105" s="573" t="s">
        <v>306</v>
      </c>
      <c r="D105" s="695" t="s">
        <v>1338</v>
      </c>
      <c r="E105" s="163" t="s">
        <v>260</v>
      </c>
      <c r="F105" s="21" t="s">
        <v>133</v>
      </c>
      <c r="G105" s="121">
        <v>44562</v>
      </c>
      <c r="H105" s="32" t="s">
        <v>19</v>
      </c>
      <c r="I105" s="25" t="s">
        <v>4</v>
      </c>
      <c r="J105" s="25" t="s">
        <v>135</v>
      </c>
      <c r="K105" s="25" t="s">
        <v>47</v>
      </c>
      <c r="L105" s="25" t="s">
        <v>143</v>
      </c>
      <c r="M105" s="13">
        <f t="shared" ref="M105:R105" si="10">M106+M107</f>
        <v>146900</v>
      </c>
      <c r="N105" s="13">
        <f t="shared" si="10"/>
        <v>78312.94</v>
      </c>
      <c r="O105" s="37">
        <f t="shared" si="10"/>
        <v>266300</v>
      </c>
      <c r="P105" s="13">
        <f t="shared" si="10"/>
        <v>192000</v>
      </c>
      <c r="Q105" s="13">
        <f t="shared" si="10"/>
        <v>199700</v>
      </c>
      <c r="R105" s="13">
        <f t="shared" si="10"/>
        <v>207700</v>
      </c>
      <c r="S105" s="112">
        <v>3</v>
      </c>
    </row>
    <row r="106" spans="1:19" ht="45.75" customHeight="1">
      <c r="A106" s="570"/>
      <c r="B106" s="518"/>
      <c r="C106" s="574"/>
      <c r="D106" s="696"/>
      <c r="E106" s="739" t="s">
        <v>340</v>
      </c>
      <c r="F106" s="781" t="s">
        <v>133</v>
      </c>
      <c r="G106" s="782">
        <v>44927</v>
      </c>
      <c r="H106" s="781" t="s">
        <v>19</v>
      </c>
      <c r="I106" s="38" t="s">
        <v>4</v>
      </c>
      <c r="J106" s="38" t="s">
        <v>135</v>
      </c>
      <c r="K106" s="38" t="s">
        <v>47</v>
      </c>
      <c r="L106" s="38" t="s">
        <v>141</v>
      </c>
      <c r="M106" s="39">
        <v>38000</v>
      </c>
      <c r="N106" s="39">
        <v>33748.089999999997</v>
      </c>
      <c r="O106" s="39">
        <v>23100</v>
      </c>
      <c r="P106" s="39">
        <v>0</v>
      </c>
      <c r="Q106" s="39">
        <v>0</v>
      </c>
      <c r="R106" s="39">
        <v>0</v>
      </c>
      <c r="S106" s="112">
        <v>3</v>
      </c>
    </row>
    <row r="107" spans="1:19" ht="57.75" customHeight="1">
      <c r="A107" s="570"/>
      <c r="B107" s="518"/>
      <c r="C107" s="574"/>
      <c r="D107" s="696"/>
      <c r="E107" s="739"/>
      <c r="F107" s="781"/>
      <c r="G107" s="781"/>
      <c r="H107" s="781"/>
      <c r="I107" s="38" t="s">
        <v>4</v>
      </c>
      <c r="J107" s="38" t="s">
        <v>135</v>
      </c>
      <c r="K107" s="38" t="s">
        <v>47</v>
      </c>
      <c r="L107" s="38" t="s">
        <v>209</v>
      </c>
      <c r="M107" s="39">
        <v>108900</v>
      </c>
      <c r="N107" s="39">
        <v>44564.85</v>
      </c>
      <c r="O107" s="39">
        <v>243200</v>
      </c>
      <c r="P107" s="39">
        <v>192000</v>
      </c>
      <c r="Q107" s="39">
        <v>199700</v>
      </c>
      <c r="R107" s="39">
        <v>207700</v>
      </c>
      <c r="S107" s="112">
        <v>3</v>
      </c>
    </row>
    <row r="108" spans="1:19" ht="120.75" customHeight="1">
      <c r="A108" s="119"/>
      <c r="B108" s="24"/>
      <c r="C108" s="46"/>
      <c r="D108" s="73"/>
      <c r="E108" s="164" t="s">
        <v>519</v>
      </c>
      <c r="F108" s="783" t="s">
        <v>133</v>
      </c>
      <c r="G108" s="784">
        <v>45292</v>
      </c>
      <c r="H108" s="783" t="s">
        <v>19</v>
      </c>
      <c r="I108" s="41"/>
      <c r="J108" s="41"/>
      <c r="K108" s="41"/>
      <c r="L108" s="41"/>
      <c r="M108" s="42"/>
      <c r="N108" s="47"/>
      <c r="O108" s="42"/>
      <c r="P108" s="42"/>
      <c r="Q108" s="42"/>
      <c r="R108" s="42"/>
      <c r="S108" s="129"/>
    </row>
    <row r="109" spans="1:19" ht="280.5">
      <c r="A109" s="115">
        <v>703</v>
      </c>
      <c r="B109" s="22" t="s">
        <v>600</v>
      </c>
      <c r="C109" s="573" t="s">
        <v>307</v>
      </c>
      <c r="D109" s="72" t="s">
        <v>1320</v>
      </c>
      <c r="E109" s="187" t="s">
        <v>426</v>
      </c>
      <c r="F109" s="12" t="s">
        <v>133</v>
      </c>
      <c r="G109" s="166">
        <v>44803</v>
      </c>
      <c r="H109" s="32" t="s">
        <v>134</v>
      </c>
      <c r="I109" s="25" t="s">
        <v>4</v>
      </c>
      <c r="J109" s="25" t="s">
        <v>135</v>
      </c>
      <c r="K109" s="25" t="s">
        <v>300</v>
      </c>
      <c r="L109" s="25" t="s">
        <v>143</v>
      </c>
      <c r="M109" s="13">
        <f>M110+M111</f>
        <v>35219.1</v>
      </c>
      <c r="N109" s="13">
        <f>N110+N111</f>
        <v>35219.1</v>
      </c>
      <c r="O109" s="37">
        <f>O110+O111</f>
        <v>44958.06</v>
      </c>
      <c r="P109" s="39"/>
      <c r="Q109" s="39"/>
      <c r="R109" s="39"/>
      <c r="S109" s="112">
        <v>3</v>
      </c>
    </row>
    <row r="110" spans="1:19" ht="35.25" customHeight="1">
      <c r="A110" s="115"/>
      <c r="B110" s="22"/>
      <c r="C110" s="785"/>
      <c r="D110" s="111"/>
      <c r="E110" s="578" t="s">
        <v>526</v>
      </c>
      <c r="F110" s="580" t="s">
        <v>133</v>
      </c>
      <c r="G110" s="746">
        <v>45125</v>
      </c>
      <c r="H110" s="500" t="s">
        <v>19</v>
      </c>
      <c r="I110" s="38" t="s">
        <v>4</v>
      </c>
      <c r="J110" s="38" t="s">
        <v>135</v>
      </c>
      <c r="K110" s="38" t="s">
        <v>300</v>
      </c>
      <c r="L110" s="38" t="s">
        <v>147</v>
      </c>
      <c r="M110" s="39">
        <v>27050</v>
      </c>
      <c r="N110" s="39">
        <v>27050</v>
      </c>
      <c r="O110" s="39">
        <v>34530</v>
      </c>
      <c r="P110" s="39"/>
      <c r="Q110" s="39"/>
      <c r="R110" s="39"/>
      <c r="S110" s="112">
        <v>3</v>
      </c>
    </row>
    <row r="111" spans="1:19" ht="122.25" customHeight="1">
      <c r="A111" s="115"/>
      <c r="B111" s="22"/>
      <c r="C111" s="786"/>
      <c r="D111" s="111"/>
      <c r="E111" s="594"/>
      <c r="F111" s="589"/>
      <c r="G111" s="711"/>
      <c r="H111" s="501"/>
      <c r="I111" s="11" t="s">
        <v>4</v>
      </c>
      <c r="J111" s="11" t="s">
        <v>135</v>
      </c>
      <c r="K111" s="11" t="s">
        <v>301</v>
      </c>
      <c r="L111" s="11" t="s">
        <v>74</v>
      </c>
      <c r="M111" s="14">
        <v>8169.1</v>
      </c>
      <c r="N111" s="14">
        <v>8169.1</v>
      </c>
      <c r="O111" s="14">
        <v>10428.06</v>
      </c>
      <c r="P111" s="14"/>
      <c r="Q111" s="14"/>
      <c r="R111" s="14"/>
      <c r="S111" s="112">
        <v>3</v>
      </c>
    </row>
    <row r="112" spans="1:19" ht="156.75" customHeight="1">
      <c r="A112" s="172">
        <v>703</v>
      </c>
      <c r="B112" s="21" t="s">
        <v>601</v>
      </c>
      <c r="C112" s="48" t="s">
        <v>272</v>
      </c>
      <c r="D112" s="72" t="s">
        <v>1339</v>
      </c>
      <c r="E112" s="143" t="s">
        <v>204</v>
      </c>
      <c r="F112" s="174"/>
      <c r="G112" s="24"/>
      <c r="H112" s="30"/>
      <c r="I112" s="26" t="s">
        <v>4</v>
      </c>
      <c r="J112" s="26" t="s">
        <v>3</v>
      </c>
      <c r="K112" s="26" t="s">
        <v>308</v>
      </c>
      <c r="L112" s="26" t="s">
        <v>141</v>
      </c>
      <c r="M112" s="44">
        <v>137570</v>
      </c>
      <c r="N112" s="44">
        <v>137320</v>
      </c>
      <c r="O112" s="49">
        <v>137600</v>
      </c>
      <c r="P112" s="44">
        <v>125000</v>
      </c>
      <c r="Q112" s="44">
        <v>125000</v>
      </c>
      <c r="R112" s="44">
        <v>125000</v>
      </c>
      <c r="S112" s="110">
        <v>3</v>
      </c>
    </row>
    <row r="113" spans="1:23" ht="147.75" customHeight="1">
      <c r="A113" s="113">
        <v>703</v>
      </c>
      <c r="B113" s="21" t="s">
        <v>602</v>
      </c>
      <c r="C113" s="573" t="s">
        <v>310</v>
      </c>
      <c r="D113" s="72" t="s">
        <v>1339</v>
      </c>
      <c r="E113" s="117" t="s">
        <v>204</v>
      </c>
      <c r="F113" s="171" t="s">
        <v>133</v>
      </c>
      <c r="G113" s="116">
        <v>43823</v>
      </c>
      <c r="H113" s="45" t="s">
        <v>332</v>
      </c>
      <c r="I113" s="25" t="s">
        <v>4</v>
      </c>
      <c r="J113" s="25" t="s">
        <v>3</v>
      </c>
      <c r="K113" s="25" t="s">
        <v>309</v>
      </c>
      <c r="L113" s="25" t="s">
        <v>39</v>
      </c>
      <c r="M113" s="50">
        <v>512430</v>
      </c>
      <c r="N113" s="50">
        <v>471853.43</v>
      </c>
      <c r="O113" s="51">
        <v>512400</v>
      </c>
      <c r="P113" s="13">
        <v>525000</v>
      </c>
      <c r="Q113" s="50">
        <v>525000</v>
      </c>
      <c r="R113" s="13">
        <v>525000</v>
      </c>
      <c r="S113" s="124">
        <v>3</v>
      </c>
    </row>
    <row r="114" spans="1:23" ht="124.5" customHeight="1">
      <c r="A114" s="119"/>
      <c r="B114" s="24"/>
      <c r="C114" s="593"/>
      <c r="D114" s="111"/>
      <c r="E114" s="143" t="s">
        <v>359</v>
      </c>
      <c r="F114" s="174" t="s">
        <v>133</v>
      </c>
      <c r="G114" s="120">
        <v>44927</v>
      </c>
      <c r="H114" s="167">
        <v>46022</v>
      </c>
      <c r="I114" s="41"/>
      <c r="J114" s="40"/>
      <c r="K114" s="41"/>
      <c r="L114" s="41"/>
      <c r="M114" s="44"/>
      <c r="N114" s="44"/>
      <c r="O114" s="44"/>
      <c r="P114" s="50"/>
      <c r="Q114" s="44"/>
      <c r="R114" s="50"/>
      <c r="S114" s="124"/>
    </row>
    <row r="115" spans="1:23" s="54" customFormat="1" ht="14.25" customHeight="1">
      <c r="A115" s="740">
        <v>703</v>
      </c>
      <c r="B115" s="503" t="s">
        <v>391</v>
      </c>
      <c r="C115" s="573" t="s">
        <v>184</v>
      </c>
      <c r="D115" s="695" t="s">
        <v>1340</v>
      </c>
      <c r="E115" s="693" t="s">
        <v>204</v>
      </c>
      <c r="F115" s="173" t="s">
        <v>133</v>
      </c>
      <c r="G115" s="690">
        <v>43830</v>
      </c>
      <c r="H115" s="503" t="s">
        <v>134</v>
      </c>
      <c r="I115" s="550" t="s">
        <v>4</v>
      </c>
      <c r="J115" s="550" t="s">
        <v>3</v>
      </c>
      <c r="K115" s="550" t="s">
        <v>186</v>
      </c>
      <c r="L115" s="550" t="s">
        <v>141</v>
      </c>
      <c r="M115" s="701">
        <v>20000</v>
      </c>
      <c r="N115" s="701">
        <v>15399.8</v>
      </c>
      <c r="O115" s="703">
        <v>20000</v>
      </c>
      <c r="P115" s="701">
        <v>30000</v>
      </c>
      <c r="Q115" s="701">
        <v>20000</v>
      </c>
      <c r="R115" s="701">
        <v>20000</v>
      </c>
      <c r="S115" s="168">
        <v>3</v>
      </c>
      <c r="T115" s="53"/>
      <c r="U115" s="53"/>
      <c r="V115" s="53"/>
      <c r="W115" s="53"/>
    </row>
    <row r="116" spans="1:23" s="54" customFormat="1" ht="26.25" customHeight="1">
      <c r="A116" s="741"/>
      <c r="B116" s="500"/>
      <c r="C116" s="574"/>
      <c r="D116" s="697"/>
      <c r="E116" s="694"/>
      <c r="F116" s="171"/>
      <c r="G116" s="714"/>
      <c r="H116" s="500"/>
      <c r="I116" s="686"/>
      <c r="J116" s="686"/>
      <c r="K116" s="686"/>
      <c r="L116" s="686"/>
      <c r="M116" s="702"/>
      <c r="N116" s="702"/>
      <c r="O116" s="704"/>
      <c r="P116" s="702"/>
      <c r="Q116" s="702"/>
      <c r="R116" s="702"/>
      <c r="S116" s="169"/>
      <c r="T116" s="53"/>
      <c r="U116" s="53"/>
      <c r="V116" s="53"/>
      <c r="W116" s="53"/>
    </row>
    <row r="117" spans="1:23" s="54" customFormat="1" ht="36" customHeight="1">
      <c r="A117" s="134">
        <v>703</v>
      </c>
      <c r="B117" s="32" t="s">
        <v>392</v>
      </c>
      <c r="C117" s="34" t="s">
        <v>187</v>
      </c>
      <c r="D117" s="48" t="s">
        <v>1340</v>
      </c>
      <c r="E117" s="694"/>
      <c r="F117" s="171"/>
      <c r="G117" s="714"/>
      <c r="H117" s="500"/>
      <c r="I117" s="286" t="s">
        <v>4</v>
      </c>
      <c r="J117" s="286" t="s">
        <v>3</v>
      </c>
      <c r="K117" s="286" t="s">
        <v>185</v>
      </c>
      <c r="L117" s="286" t="s">
        <v>141</v>
      </c>
      <c r="M117" s="55">
        <v>11000</v>
      </c>
      <c r="N117" s="55">
        <v>3500</v>
      </c>
      <c r="O117" s="55">
        <v>0</v>
      </c>
      <c r="P117" s="55">
        <v>0</v>
      </c>
      <c r="Q117" s="55">
        <v>0</v>
      </c>
      <c r="R117" s="55">
        <v>0</v>
      </c>
      <c r="S117" s="170">
        <v>3</v>
      </c>
      <c r="T117" s="53"/>
      <c r="U117" s="53"/>
      <c r="V117" s="53"/>
      <c r="W117" s="53"/>
    </row>
    <row r="118" spans="1:23" ht="24.75" customHeight="1">
      <c r="A118" s="569">
        <v>703</v>
      </c>
      <c r="B118" s="503" t="s">
        <v>393</v>
      </c>
      <c r="C118" s="573" t="s">
        <v>119</v>
      </c>
      <c r="D118" s="111" t="s">
        <v>1340</v>
      </c>
      <c r="E118" s="715"/>
      <c r="F118" s="171"/>
      <c r="G118" s="714"/>
      <c r="H118" s="500"/>
      <c r="I118" s="676" t="s">
        <v>4</v>
      </c>
      <c r="J118" s="676" t="s">
        <v>3</v>
      </c>
      <c r="K118" s="676" t="s">
        <v>120</v>
      </c>
      <c r="L118" s="676" t="s">
        <v>141</v>
      </c>
      <c r="M118" s="670">
        <v>475000</v>
      </c>
      <c r="N118" s="670">
        <v>475000</v>
      </c>
      <c r="O118" s="679">
        <v>300000</v>
      </c>
      <c r="P118" s="670">
        <v>620000</v>
      </c>
      <c r="Q118" s="670">
        <v>300000</v>
      </c>
      <c r="R118" s="670">
        <v>300000</v>
      </c>
      <c r="S118" s="673">
        <v>3</v>
      </c>
    </row>
    <row r="119" spans="1:23" ht="72.75" customHeight="1">
      <c r="A119" s="570"/>
      <c r="B119" s="500"/>
      <c r="C119" s="574"/>
      <c r="D119" s="73"/>
      <c r="E119" s="715"/>
      <c r="F119" s="171"/>
      <c r="G119" s="714"/>
      <c r="H119" s="500"/>
      <c r="I119" s="678"/>
      <c r="J119" s="678"/>
      <c r="K119" s="678"/>
      <c r="L119" s="678"/>
      <c r="M119" s="672"/>
      <c r="N119" s="672"/>
      <c r="O119" s="681"/>
      <c r="P119" s="672"/>
      <c r="Q119" s="672"/>
      <c r="R119" s="672"/>
      <c r="S119" s="675"/>
    </row>
    <row r="120" spans="1:23" ht="17.25" customHeight="1">
      <c r="A120" s="569">
        <v>703</v>
      </c>
      <c r="B120" s="503" t="s">
        <v>394</v>
      </c>
      <c r="C120" s="573" t="s">
        <v>154</v>
      </c>
      <c r="D120" s="695" t="s">
        <v>1341</v>
      </c>
      <c r="E120" s="715"/>
      <c r="F120" s="171"/>
      <c r="G120" s="714"/>
      <c r="H120" s="500"/>
      <c r="I120" s="676" t="s">
        <v>4</v>
      </c>
      <c r="J120" s="676" t="s">
        <v>3</v>
      </c>
      <c r="K120" s="676" t="s">
        <v>155</v>
      </c>
      <c r="L120" s="676" t="s">
        <v>141</v>
      </c>
      <c r="M120" s="670">
        <v>100000</v>
      </c>
      <c r="N120" s="670">
        <v>99720</v>
      </c>
      <c r="O120" s="679">
        <v>110000</v>
      </c>
      <c r="P120" s="670">
        <v>120000</v>
      </c>
      <c r="Q120" s="670">
        <v>110000</v>
      </c>
      <c r="R120" s="670">
        <v>110000</v>
      </c>
      <c r="S120" s="673">
        <v>3</v>
      </c>
    </row>
    <row r="121" spans="1:23" ht="42.75" customHeight="1">
      <c r="A121" s="570"/>
      <c r="B121" s="500"/>
      <c r="C121" s="574"/>
      <c r="D121" s="697"/>
      <c r="E121" s="715"/>
      <c r="F121" s="171"/>
      <c r="G121" s="714"/>
      <c r="H121" s="500"/>
      <c r="I121" s="678"/>
      <c r="J121" s="678"/>
      <c r="K121" s="678"/>
      <c r="L121" s="678"/>
      <c r="M121" s="672"/>
      <c r="N121" s="672"/>
      <c r="O121" s="681"/>
      <c r="P121" s="672"/>
      <c r="Q121" s="672"/>
      <c r="R121" s="672"/>
      <c r="S121" s="675"/>
    </row>
    <row r="122" spans="1:23" ht="15" customHeight="1">
      <c r="A122" s="777">
        <v>703</v>
      </c>
      <c r="B122" s="517" t="s">
        <v>395</v>
      </c>
      <c r="C122" s="573" t="s">
        <v>179</v>
      </c>
      <c r="D122" s="695" t="s">
        <v>1341</v>
      </c>
      <c r="E122" s="715"/>
      <c r="F122" s="171"/>
      <c r="G122" s="714"/>
      <c r="H122" s="500"/>
      <c r="I122" s="676" t="s">
        <v>4</v>
      </c>
      <c r="J122" s="676" t="s">
        <v>3</v>
      </c>
      <c r="K122" s="676" t="s">
        <v>173</v>
      </c>
      <c r="L122" s="676" t="s">
        <v>141</v>
      </c>
      <c r="M122" s="670">
        <v>50000</v>
      </c>
      <c r="N122" s="670">
        <v>49959</v>
      </c>
      <c r="O122" s="679">
        <v>50000</v>
      </c>
      <c r="P122" s="670">
        <v>50000</v>
      </c>
      <c r="Q122" s="670">
        <v>50000</v>
      </c>
      <c r="R122" s="670">
        <v>50000</v>
      </c>
      <c r="S122" s="673">
        <v>3</v>
      </c>
    </row>
    <row r="123" spans="1:23" ht="39" customHeight="1">
      <c r="A123" s="569"/>
      <c r="B123" s="518"/>
      <c r="C123" s="574"/>
      <c r="D123" s="697"/>
      <c r="E123" s="715"/>
      <c r="F123" s="171"/>
      <c r="G123" s="714"/>
      <c r="H123" s="500"/>
      <c r="I123" s="678"/>
      <c r="J123" s="678"/>
      <c r="K123" s="678"/>
      <c r="L123" s="678"/>
      <c r="M123" s="672"/>
      <c r="N123" s="672"/>
      <c r="O123" s="681"/>
      <c r="P123" s="672"/>
      <c r="Q123" s="672"/>
      <c r="R123" s="672"/>
      <c r="S123" s="675"/>
    </row>
    <row r="124" spans="1:23" ht="53.25" customHeight="1">
      <c r="A124" s="172">
        <v>703</v>
      </c>
      <c r="B124" s="102" t="s">
        <v>254</v>
      </c>
      <c r="C124" s="36" t="s">
        <v>239</v>
      </c>
      <c r="D124" s="48" t="s">
        <v>1342</v>
      </c>
      <c r="E124" s="715"/>
      <c r="F124" s="171"/>
      <c r="G124" s="714"/>
      <c r="H124" s="500"/>
      <c r="I124" s="43" t="s">
        <v>4</v>
      </c>
      <c r="J124" s="43" t="s">
        <v>3</v>
      </c>
      <c r="K124" s="43" t="s">
        <v>238</v>
      </c>
      <c r="L124" s="43" t="s">
        <v>141</v>
      </c>
      <c r="M124" s="16">
        <v>500000</v>
      </c>
      <c r="N124" s="16">
        <v>491497.22</v>
      </c>
      <c r="O124" s="17">
        <v>500000</v>
      </c>
      <c r="P124" s="16">
        <v>500000</v>
      </c>
      <c r="Q124" s="16">
        <v>500000</v>
      </c>
      <c r="R124" s="16">
        <v>500000</v>
      </c>
      <c r="S124" s="110">
        <v>3</v>
      </c>
    </row>
    <row r="125" spans="1:23" ht="36" customHeight="1">
      <c r="A125" s="119">
        <v>703</v>
      </c>
      <c r="B125" s="102" t="s">
        <v>255</v>
      </c>
      <c r="C125" s="31" t="s">
        <v>212</v>
      </c>
      <c r="D125" s="48" t="s">
        <v>1343</v>
      </c>
      <c r="E125" s="715"/>
      <c r="F125" s="171"/>
      <c r="G125" s="714"/>
      <c r="H125" s="500"/>
      <c r="I125" s="43" t="s">
        <v>4</v>
      </c>
      <c r="J125" s="43" t="s">
        <v>3</v>
      </c>
      <c r="K125" s="43" t="s">
        <v>222</v>
      </c>
      <c r="L125" s="43" t="s">
        <v>141</v>
      </c>
      <c r="M125" s="16">
        <v>40000</v>
      </c>
      <c r="N125" s="16">
        <v>39460</v>
      </c>
      <c r="O125" s="17">
        <v>80000</v>
      </c>
      <c r="P125" s="16">
        <v>90000</v>
      </c>
      <c r="Q125" s="16">
        <v>80000</v>
      </c>
      <c r="R125" s="16">
        <v>80000</v>
      </c>
      <c r="S125" s="110">
        <v>3</v>
      </c>
    </row>
    <row r="126" spans="1:23" ht="59.25" customHeight="1">
      <c r="A126" s="113">
        <v>703</v>
      </c>
      <c r="B126" s="21" t="s">
        <v>344</v>
      </c>
      <c r="C126" s="34" t="s">
        <v>180</v>
      </c>
      <c r="D126" s="48" t="s">
        <v>1340</v>
      </c>
      <c r="E126" s="715"/>
      <c r="F126" s="171"/>
      <c r="G126" s="714"/>
      <c r="H126" s="500"/>
      <c r="I126" s="43" t="s">
        <v>4</v>
      </c>
      <c r="J126" s="43" t="s">
        <v>3</v>
      </c>
      <c r="K126" s="43" t="s">
        <v>174</v>
      </c>
      <c r="L126" s="43" t="s">
        <v>141</v>
      </c>
      <c r="M126" s="16">
        <v>205000</v>
      </c>
      <c r="N126" s="16">
        <v>205000</v>
      </c>
      <c r="O126" s="16">
        <v>0</v>
      </c>
      <c r="P126" s="16">
        <v>75000</v>
      </c>
      <c r="Q126" s="16">
        <v>75000</v>
      </c>
      <c r="R126" s="16">
        <v>75000</v>
      </c>
      <c r="S126" s="110">
        <v>3</v>
      </c>
    </row>
    <row r="127" spans="1:23" ht="34.5" customHeight="1">
      <c r="A127" s="113">
        <v>703</v>
      </c>
      <c r="B127" s="21" t="s">
        <v>345</v>
      </c>
      <c r="C127" s="34" t="s">
        <v>158</v>
      </c>
      <c r="D127" s="111" t="s">
        <v>1340</v>
      </c>
      <c r="E127" s="715"/>
      <c r="F127" s="171"/>
      <c r="G127" s="714"/>
      <c r="H127" s="500"/>
      <c r="I127" s="25" t="s">
        <v>4</v>
      </c>
      <c r="J127" s="25" t="s">
        <v>3</v>
      </c>
      <c r="K127" s="25" t="s">
        <v>159</v>
      </c>
      <c r="L127" s="25" t="s">
        <v>141</v>
      </c>
      <c r="M127" s="13">
        <v>50000</v>
      </c>
      <c r="N127" s="13">
        <v>50000</v>
      </c>
      <c r="O127" s="37">
        <v>50000</v>
      </c>
      <c r="P127" s="13">
        <v>70000</v>
      </c>
      <c r="Q127" s="13">
        <v>50000</v>
      </c>
      <c r="R127" s="13">
        <v>50000</v>
      </c>
      <c r="S127" s="112">
        <v>3</v>
      </c>
    </row>
    <row r="128" spans="1:23" ht="16.5" customHeight="1">
      <c r="A128" s="113">
        <v>703</v>
      </c>
      <c r="B128" s="21" t="s">
        <v>544</v>
      </c>
      <c r="C128" s="573" t="s">
        <v>160</v>
      </c>
      <c r="D128" s="696" t="s">
        <v>1340</v>
      </c>
      <c r="E128" s="715"/>
      <c r="F128" s="171"/>
      <c r="G128" s="714"/>
      <c r="H128" s="500"/>
      <c r="I128" s="676" t="s">
        <v>4</v>
      </c>
      <c r="J128" s="676" t="s">
        <v>3</v>
      </c>
      <c r="K128" s="676" t="s">
        <v>161</v>
      </c>
      <c r="L128" s="676" t="s">
        <v>141</v>
      </c>
      <c r="M128" s="670">
        <v>600000</v>
      </c>
      <c r="N128" s="670">
        <v>598505.72</v>
      </c>
      <c r="O128" s="679">
        <v>750000</v>
      </c>
      <c r="P128" s="670">
        <v>600000</v>
      </c>
      <c r="Q128" s="670">
        <v>750000</v>
      </c>
      <c r="R128" s="670">
        <v>750000</v>
      </c>
      <c r="S128" s="673">
        <v>3</v>
      </c>
    </row>
    <row r="129" spans="1:19" ht="33" customHeight="1">
      <c r="A129" s="115"/>
      <c r="B129" s="22"/>
      <c r="C129" s="593"/>
      <c r="D129" s="697"/>
      <c r="E129" s="715"/>
      <c r="F129" s="171"/>
      <c r="G129" s="714"/>
      <c r="H129" s="500"/>
      <c r="I129" s="678"/>
      <c r="J129" s="678"/>
      <c r="K129" s="678"/>
      <c r="L129" s="678"/>
      <c r="M129" s="672"/>
      <c r="N129" s="672"/>
      <c r="O129" s="681"/>
      <c r="P129" s="672"/>
      <c r="Q129" s="672"/>
      <c r="R129" s="672"/>
      <c r="S129" s="675"/>
    </row>
    <row r="130" spans="1:19" ht="99" customHeight="1">
      <c r="A130" s="134">
        <v>703</v>
      </c>
      <c r="B130" s="21" t="s">
        <v>545</v>
      </c>
      <c r="C130" s="573" t="s">
        <v>172</v>
      </c>
      <c r="D130" s="72" t="s">
        <v>1340</v>
      </c>
      <c r="E130" s="772" t="s">
        <v>532</v>
      </c>
      <c r="F130" s="517" t="s">
        <v>533</v>
      </c>
      <c r="G130" s="690" t="s">
        <v>534</v>
      </c>
      <c r="H130" s="503" t="s">
        <v>535</v>
      </c>
      <c r="I130" s="26" t="s">
        <v>4</v>
      </c>
      <c r="J130" s="26" t="s">
        <v>3</v>
      </c>
      <c r="K130" s="26" t="s">
        <v>72</v>
      </c>
      <c r="L130" s="26" t="s">
        <v>143</v>
      </c>
      <c r="M130" s="16">
        <f t="shared" ref="M130:R130" si="11">SUM(M131:M136)</f>
        <v>4891000</v>
      </c>
      <c r="N130" s="16">
        <f t="shared" si="11"/>
        <v>4860786.38</v>
      </c>
      <c r="O130" s="17">
        <f t="shared" si="11"/>
        <v>6064100</v>
      </c>
      <c r="P130" s="16">
        <f t="shared" si="11"/>
        <v>6217800</v>
      </c>
      <c r="Q130" s="16">
        <f t="shared" si="11"/>
        <v>6372600</v>
      </c>
      <c r="R130" s="16">
        <f t="shared" si="11"/>
        <v>6589200</v>
      </c>
      <c r="S130" s="124">
        <v>3</v>
      </c>
    </row>
    <row r="131" spans="1:19" ht="42" customHeight="1">
      <c r="A131" s="155"/>
      <c r="B131" s="22"/>
      <c r="C131" s="574"/>
      <c r="D131" s="111"/>
      <c r="E131" s="747"/>
      <c r="F131" s="518"/>
      <c r="G131" s="714"/>
      <c r="H131" s="500"/>
      <c r="I131" s="38" t="s">
        <v>4</v>
      </c>
      <c r="J131" s="38" t="s">
        <v>3</v>
      </c>
      <c r="K131" s="11" t="s">
        <v>72</v>
      </c>
      <c r="L131" s="38" t="s">
        <v>144</v>
      </c>
      <c r="M131" s="14">
        <v>3117600</v>
      </c>
      <c r="N131" s="14">
        <v>3108004.9</v>
      </c>
      <c r="O131" s="14">
        <v>3917600</v>
      </c>
      <c r="P131" s="14">
        <v>4012600</v>
      </c>
      <c r="Q131" s="14">
        <v>4153400</v>
      </c>
      <c r="R131" s="14">
        <v>4319500</v>
      </c>
      <c r="S131" s="112">
        <v>3</v>
      </c>
    </row>
    <row r="132" spans="1:19" ht="42" customHeight="1">
      <c r="A132" s="155"/>
      <c r="B132" s="22"/>
      <c r="C132" s="574"/>
      <c r="D132" s="111"/>
      <c r="E132" s="747"/>
      <c r="F132" s="518"/>
      <c r="G132" s="714"/>
      <c r="H132" s="500"/>
      <c r="I132" s="38" t="s">
        <v>4</v>
      </c>
      <c r="J132" s="38" t="s">
        <v>3</v>
      </c>
      <c r="K132" s="11" t="s">
        <v>72</v>
      </c>
      <c r="L132" s="38" t="s">
        <v>84</v>
      </c>
      <c r="M132" s="14">
        <v>926400</v>
      </c>
      <c r="N132" s="14">
        <v>922312.36</v>
      </c>
      <c r="O132" s="14">
        <v>1182100</v>
      </c>
      <c r="P132" s="14">
        <v>1211800</v>
      </c>
      <c r="Q132" s="14">
        <v>1254400</v>
      </c>
      <c r="R132" s="14">
        <v>1304600</v>
      </c>
      <c r="S132" s="112">
        <v>3</v>
      </c>
    </row>
    <row r="133" spans="1:19" ht="25.5" customHeight="1">
      <c r="A133" s="155"/>
      <c r="B133" s="22"/>
      <c r="C133" s="574"/>
      <c r="D133" s="111"/>
      <c r="E133" s="747"/>
      <c r="F133" s="518"/>
      <c r="G133" s="714"/>
      <c r="H133" s="500"/>
      <c r="I133" s="38" t="s">
        <v>4</v>
      </c>
      <c r="J133" s="38" t="s">
        <v>3</v>
      </c>
      <c r="K133" s="11" t="s">
        <v>72</v>
      </c>
      <c r="L133" s="38" t="s">
        <v>15</v>
      </c>
      <c r="M133" s="14">
        <v>0</v>
      </c>
      <c r="N133" s="14">
        <v>0</v>
      </c>
      <c r="O133" s="14">
        <v>11000</v>
      </c>
      <c r="P133" s="14">
        <v>5000</v>
      </c>
      <c r="Q133" s="14">
        <v>11000</v>
      </c>
      <c r="R133" s="14">
        <v>11000</v>
      </c>
      <c r="S133" s="112">
        <v>3</v>
      </c>
    </row>
    <row r="134" spans="1:19" ht="23.25" customHeight="1">
      <c r="A134" s="155"/>
      <c r="B134" s="22"/>
      <c r="C134" s="574"/>
      <c r="D134" s="111"/>
      <c r="E134" s="747"/>
      <c r="F134" s="518"/>
      <c r="G134" s="714"/>
      <c r="H134" s="500"/>
      <c r="I134" s="38" t="s">
        <v>4</v>
      </c>
      <c r="J134" s="38" t="s">
        <v>3</v>
      </c>
      <c r="K134" s="11" t="s">
        <v>72</v>
      </c>
      <c r="L134" s="38" t="s">
        <v>141</v>
      </c>
      <c r="M134" s="14">
        <v>837797.07</v>
      </c>
      <c r="N134" s="14">
        <v>823720.67</v>
      </c>
      <c r="O134" s="14">
        <v>944200</v>
      </c>
      <c r="P134" s="14">
        <v>978200</v>
      </c>
      <c r="Q134" s="14">
        <v>944200</v>
      </c>
      <c r="R134" s="14">
        <v>944200</v>
      </c>
      <c r="S134" s="112">
        <v>3</v>
      </c>
    </row>
    <row r="135" spans="1:19" ht="23.25" customHeight="1">
      <c r="A135" s="155"/>
      <c r="B135" s="22"/>
      <c r="C135" s="574"/>
      <c r="D135" s="111"/>
      <c r="E135" s="747"/>
      <c r="F135" s="518"/>
      <c r="G135" s="714"/>
      <c r="H135" s="500"/>
      <c r="I135" s="38" t="s">
        <v>4</v>
      </c>
      <c r="J135" s="38" t="s">
        <v>3</v>
      </c>
      <c r="K135" s="11" t="s">
        <v>72</v>
      </c>
      <c r="L135" s="38" t="s">
        <v>209</v>
      </c>
      <c r="M135" s="14">
        <v>8202.93</v>
      </c>
      <c r="N135" s="14">
        <v>6728.11</v>
      </c>
      <c r="O135" s="14">
        <v>8200</v>
      </c>
      <c r="P135" s="14">
        <v>8200</v>
      </c>
      <c r="Q135" s="14">
        <v>8600</v>
      </c>
      <c r="R135" s="14">
        <v>8900</v>
      </c>
      <c r="S135" s="112">
        <v>3</v>
      </c>
    </row>
    <row r="136" spans="1:19" s="122" customFormat="1" ht="138.75" customHeight="1">
      <c r="A136" s="159"/>
      <c r="B136" s="24"/>
      <c r="C136" s="593"/>
      <c r="D136" s="73"/>
      <c r="E136" s="748"/>
      <c r="F136" s="530"/>
      <c r="G136" s="691"/>
      <c r="H136" s="501"/>
      <c r="I136" s="11" t="s">
        <v>4</v>
      </c>
      <c r="J136" s="11" t="s">
        <v>3</v>
      </c>
      <c r="K136" s="11" t="s">
        <v>72</v>
      </c>
      <c r="L136" s="11" t="s">
        <v>44</v>
      </c>
      <c r="M136" s="14">
        <v>1000</v>
      </c>
      <c r="N136" s="14">
        <v>20.34</v>
      </c>
      <c r="O136" s="14">
        <v>1000</v>
      </c>
      <c r="P136" s="14">
        <v>2000</v>
      </c>
      <c r="Q136" s="14">
        <v>1000</v>
      </c>
      <c r="R136" s="14">
        <v>1000</v>
      </c>
      <c r="S136" s="110">
        <v>3</v>
      </c>
    </row>
    <row r="137" spans="1:19" s="56" customFormat="1" ht="48.75" customHeight="1">
      <c r="A137" s="113">
        <v>703</v>
      </c>
      <c r="B137" s="21" t="s">
        <v>603</v>
      </c>
      <c r="C137" s="34" t="s">
        <v>1</v>
      </c>
      <c r="D137" s="72" t="s">
        <v>1340</v>
      </c>
      <c r="E137" s="146" t="s">
        <v>223</v>
      </c>
      <c r="F137" s="147" t="s">
        <v>133</v>
      </c>
      <c r="G137" s="148">
        <v>43557</v>
      </c>
      <c r="H137" s="166">
        <v>47209</v>
      </c>
      <c r="I137" s="25" t="s">
        <v>4</v>
      </c>
      <c r="J137" s="25" t="s">
        <v>3</v>
      </c>
      <c r="K137" s="25" t="s">
        <v>2</v>
      </c>
      <c r="L137" s="25" t="s">
        <v>141</v>
      </c>
      <c r="M137" s="13">
        <v>80400</v>
      </c>
      <c r="N137" s="13">
        <v>75600</v>
      </c>
      <c r="O137" s="37">
        <v>102400</v>
      </c>
      <c r="P137" s="13">
        <v>102400</v>
      </c>
      <c r="Q137" s="13">
        <v>102400</v>
      </c>
      <c r="R137" s="13">
        <v>102400</v>
      </c>
      <c r="S137" s="110">
        <v>3</v>
      </c>
    </row>
    <row r="138" spans="1:19" s="56" customFormat="1" ht="65.25" customHeight="1">
      <c r="A138" s="113">
        <v>703</v>
      </c>
      <c r="B138" s="21" t="s">
        <v>604</v>
      </c>
      <c r="C138" s="34" t="s">
        <v>325</v>
      </c>
      <c r="D138" s="72" t="s">
        <v>1340</v>
      </c>
      <c r="E138" s="146" t="s">
        <v>333</v>
      </c>
      <c r="F138" s="147" t="s">
        <v>334</v>
      </c>
      <c r="G138" s="148">
        <v>44562</v>
      </c>
      <c r="H138" s="166" t="s">
        <v>134</v>
      </c>
      <c r="I138" s="25" t="s">
        <v>4</v>
      </c>
      <c r="J138" s="25" t="s">
        <v>3</v>
      </c>
      <c r="K138" s="25" t="s">
        <v>326</v>
      </c>
      <c r="L138" s="25" t="s">
        <v>141</v>
      </c>
      <c r="M138" s="13"/>
      <c r="N138" s="13"/>
      <c r="O138" s="37">
        <v>150000</v>
      </c>
      <c r="P138" s="13">
        <v>150000</v>
      </c>
      <c r="Q138" s="13">
        <v>150000</v>
      </c>
      <c r="R138" s="13">
        <v>150000</v>
      </c>
      <c r="S138" s="129">
        <v>3</v>
      </c>
    </row>
    <row r="139" spans="1:19" ht="153.75" customHeight="1">
      <c r="A139" s="134">
        <v>703</v>
      </c>
      <c r="B139" s="21" t="s">
        <v>605</v>
      </c>
      <c r="C139" s="573" t="s">
        <v>366</v>
      </c>
      <c r="D139" s="72" t="s">
        <v>1344</v>
      </c>
      <c r="E139" s="573" t="s">
        <v>360</v>
      </c>
      <c r="F139" s="503" t="s">
        <v>341</v>
      </c>
      <c r="G139" s="581" t="s">
        <v>361</v>
      </c>
      <c r="H139" s="503" t="s">
        <v>362</v>
      </c>
      <c r="I139" s="15" t="s">
        <v>4</v>
      </c>
      <c r="J139" s="15" t="s">
        <v>3</v>
      </c>
      <c r="K139" s="15" t="s">
        <v>57</v>
      </c>
      <c r="L139" s="15" t="s">
        <v>143</v>
      </c>
      <c r="M139" s="16">
        <f t="shared" ref="M139:R139" si="12">SUM(M140:M144)</f>
        <v>3537600</v>
      </c>
      <c r="N139" s="16">
        <f t="shared" si="12"/>
        <v>3537600</v>
      </c>
      <c r="O139" s="17">
        <f t="shared" si="12"/>
        <v>3737400</v>
      </c>
      <c r="P139" s="16">
        <f t="shared" si="12"/>
        <v>4576000</v>
      </c>
      <c r="Q139" s="16">
        <f t="shared" si="12"/>
        <v>4576000</v>
      </c>
      <c r="R139" s="16">
        <f t="shared" si="12"/>
        <v>4576000</v>
      </c>
      <c r="S139" s="124">
        <v>3</v>
      </c>
    </row>
    <row r="140" spans="1:19" ht="21" customHeight="1">
      <c r="A140" s="155"/>
      <c r="B140" s="22"/>
      <c r="C140" s="574"/>
      <c r="D140" s="111"/>
      <c r="E140" s="574"/>
      <c r="F140" s="500"/>
      <c r="G140" s="746"/>
      <c r="H140" s="500"/>
      <c r="I140" s="11" t="s">
        <v>4</v>
      </c>
      <c r="J140" s="11" t="s">
        <v>3</v>
      </c>
      <c r="K140" s="11" t="s">
        <v>57</v>
      </c>
      <c r="L140" s="11" t="s">
        <v>144</v>
      </c>
      <c r="M140" s="14">
        <v>2256800</v>
      </c>
      <c r="N140" s="14">
        <v>2256800</v>
      </c>
      <c r="O140" s="14">
        <v>2418900</v>
      </c>
      <c r="P140" s="14">
        <v>3034100</v>
      </c>
      <c r="Q140" s="14">
        <v>3034100</v>
      </c>
      <c r="R140" s="14">
        <v>3034100</v>
      </c>
      <c r="S140" s="112">
        <v>3</v>
      </c>
    </row>
    <row r="141" spans="1:19" ht="16.5" customHeight="1">
      <c r="A141" s="155"/>
      <c r="B141" s="22"/>
      <c r="C141" s="574"/>
      <c r="D141" s="111"/>
      <c r="E141" s="574"/>
      <c r="F141" s="500"/>
      <c r="G141" s="746"/>
      <c r="H141" s="500"/>
      <c r="I141" s="11" t="s">
        <v>4</v>
      </c>
      <c r="J141" s="11" t="s">
        <v>3</v>
      </c>
      <c r="K141" s="11" t="s">
        <v>57</v>
      </c>
      <c r="L141" s="11" t="s">
        <v>84</v>
      </c>
      <c r="M141" s="14">
        <v>682400</v>
      </c>
      <c r="N141" s="14">
        <v>682400</v>
      </c>
      <c r="O141" s="14">
        <v>726600</v>
      </c>
      <c r="P141" s="14">
        <v>916300</v>
      </c>
      <c r="Q141" s="14">
        <v>916300</v>
      </c>
      <c r="R141" s="14">
        <v>916300</v>
      </c>
      <c r="S141" s="112">
        <v>3</v>
      </c>
    </row>
    <row r="142" spans="1:19" ht="18" customHeight="1">
      <c r="A142" s="155"/>
      <c r="B142" s="22"/>
      <c r="C142" s="574"/>
      <c r="D142" s="111"/>
      <c r="E142" s="574"/>
      <c r="F142" s="500"/>
      <c r="G142" s="746"/>
      <c r="H142" s="500"/>
      <c r="I142" s="11" t="s">
        <v>4</v>
      </c>
      <c r="J142" s="11" t="s">
        <v>3</v>
      </c>
      <c r="K142" s="11" t="s">
        <v>57</v>
      </c>
      <c r="L142" s="11" t="s">
        <v>15</v>
      </c>
      <c r="M142" s="14">
        <v>0</v>
      </c>
      <c r="N142" s="14">
        <v>0</v>
      </c>
      <c r="O142" s="14">
        <v>4400</v>
      </c>
      <c r="P142" s="14">
        <v>4500</v>
      </c>
      <c r="Q142" s="14">
        <v>4500</v>
      </c>
      <c r="R142" s="14">
        <v>4500</v>
      </c>
      <c r="S142" s="112">
        <v>3</v>
      </c>
    </row>
    <row r="143" spans="1:19" ht="18.75" customHeight="1">
      <c r="A143" s="155"/>
      <c r="B143" s="22"/>
      <c r="C143" s="574"/>
      <c r="D143" s="111"/>
      <c r="E143" s="574"/>
      <c r="F143" s="500"/>
      <c r="G143" s="746"/>
      <c r="H143" s="500"/>
      <c r="I143" s="11" t="s">
        <v>4</v>
      </c>
      <c r="J143" s="11" t="s">
        <v>3</v>
      </c>
      <c r="K143" s="11" t="s">
        <v>57</v>
      </c>
      <c r="L143" s="11" t="s">
        <v>141</v>
      </c>
      <c r="M143" s="14">
        <v>598400</v>
      </c>
      <c r="N143" s="14">
        <v>598400</v>
      </c>
      <c r="O143" s="14">
        <v>587500</v>
      </c>
      <c r="P143" s="14">
        <v>621100</v>
      </c>
      <c r="Q143" s="14">
        <v>621100</v>
      </c>
      <c r="R143" s="14">
        <v>621100</v>
      </c>
      <c r="S143" s="112">
        <v>3</v>
      </c>
    </row>
    <row r="144" spans="1:19" ht="81" customHeight="1">
      <c r="A144" s="155"/>
      <c r="B144" s="22"/>
      <c r="C144" s="574"/>
      <c r="D144" s="111"/>
      <c r="E144" s="574"/>
      <c r="F144" s="500"/>
      <c r="G144" s="746"/>
      <c r="H144" s="500"/>
      <c r="I144" s="11" t="s">
        <v>4</v>
      </c>
      <c r="J144" s="11" t="s">
        <v>3</v>
      </c>
      <c r="K144" s="11" t="s">
        <v>57</v>
      </c>
      <c r="L144" s="11" t="s">
        <v>209</v>
      </c>
      <c r="M144" s="14">
        <v>0</v>
      </c>
      <c r="N144" s="14">
        <v>0</v>
      </c>
      <c r="O144" s="14">
        <v>0</v>
      </c>
      <c r="P144" s="14">
        <v>0</v>
      </c>
      <c r="Q144" s="14">
        <v>0</v>
      </c>
      <c r="R144" s="14">
        <v>0</v>
      </c>
      <c r="S144" s="112">
        <v>3</v>
      </c>
    </row>
    <row r="145" spans="1:19" ht="27.75" customHeight="1">
      <c r="A145" s="569">
        <v>703</v>
      </c>
      <c r="B145" s="503" t="s">
        <v>396</v>
      </c>
      <c r="C145" s="573" t="s">
        <v>190</v>
      </c>
      <c r="D145" s="695" t="s">
        <v>1345</v>
      </c>
      <c r="E145" s="693" t="s">
        <v>416</v>
      </c>
      <c r="F145" s="595" t="s">
        <v>133</v>
      </c>
      <c r="G145" s="581">
        <v>43463</v>
      </c>
      <c r="H145" s="503" t="s">
        <v>134</v>
      </c>
      <c r="I145" s="676" t="s">
        <v>4</v>
      </c>
      <c r="J145" s="676" t="s">
        <v>149</v>
      </c>
      <c r="K145" s="676" t="s">
        <v>191</v>
      </c>
      <c r="L145" s="676" t="s">
        <v>141</v>
      </c>
      <c r="M145" s="670">
        <v>10000</v>
      </c>
      <c r="N145" s="670">
        <v>10000</v>
      </c>
      <c r="O145" s="679">
        <v>10000</v>
      </c>
      <c r="P145" s="670">
        <v>10000</v>
      </c>
      <c r="Q145" s="670">
        <v>10000</v>
      </c>
      <c r="R145" s="670">
        <v>10000</v>
      </c>
      <c r="S145" s="673">
        <v>3</v>
      </c>
    </row>
    <row r="146" spans="1:19" ht="30" customHeight="1">
      <c r="A146" s="570"/>
      <c r="B146" s="500"/>
      <c r="C146" s="574"/>
      <c r="D146" s="696"/>
      <c r="E146" s="694"/>
      <c r="F146" s="596"/>
      <c r="G146" s="746"/>
      <c r="H146" s="500"/>
      <c r="I146" s="677"/>
      <c r="J146" s="677"/>
      <c r="K146" s="677"/>
      <c r="L146" s="677"/>
      <c r="M146" s="671"/>
      <c r="N146" s="671"/>
      <c r="O146" s="680"/>
      <c r="P146" s="671"/>
      <c r="Q146" s="671"/>
      <c r="R146" s="671"/>
      <c r="S146" s="674"/>
    </row>
    <row r="147" spans="1:19" s="57" customFormat="1" ht="50.25" customHeight="1">
      <c r="A147" s="113">
        <v>703</v>
      </c>
      <c r="B147" s="32" t="s">
        <v>397</v>
      </c>
      <c r="C147" s="34" t="s">
        <v>121</v>
      </c>
      <c r="D147" s="48" t="s">
        <v>1346</v>
      </c>
      <c r="E147" s="694"/>
      <c r="F147" s="596"/>
      <c r="G147" s="746"/>
      <c r="H147" s="500"/>
      <c r="I147" s="15" t="s">
        <v>4</v>
      </c>
      <c r="J147" s="15" t="s">
        <v>149</v>
      </c>
      <c r="K147" s="15" t="s">
        <v>168</v>
      </c>
      <c r="L147" s="15" t="s">
        <v>141</v>
      </c>
      <c r="M147" s="16">
        <v>20000</v>
      </c>
      <c r="N147" s="16">
        <v>20000</v>
      </c>
      <c r="O147" s="17">
        <v>20000</v>
      </c>
      <c r="P147" s="16">
        <v>20000</v>
      </c>
      <c r="Q147" s="16">
        <v>20000</v>
      </c>
      <c r="R147" s="16">
        <v>20000</v>
      </c>
      <c r="S147" s="110">
        <v>3</v>
      </c>
    </row>
    <row r="148" spans="1:19" ht="75" customHeight="1">
      <c r="A148" s="134">
        <v>703</v>
      </c>
      <c r="B148" s="32" t="s">
        <v>546</v>
      </c>
      <c r="C148" s="34" t="s">
        <v>106</v>
      </c>
      <c r="D148" s="48" t="s">
        <v>1346</v>
      </c>
      <c r="E148" s="694"/>
      <c r="F148" s="596"/>
      <c r="G148" s="746"/>
      <c r="H148" s="500"/>
      <c r="I148" s="26" t="s">
        <v>4</v>
      </c>
      <c r="J148" s="26" t="s">
        <v>149</v>
      </c>
      <c r="K148" s="26" t="s">
        <v>169</v>
      </c>
      <c r="L148" s="26" t="s">
        <v>141</v>
      </c>
      <c r="M148" s="16">
        <v>10000</v>
      </c>
      <c r="N148" s="16">
        <v>10000</v>
      </c>
      <c r="O148" s="17">
        <v>10000</v>
      </c>
      <c r="P148" s="16">
        <v>20000</v>
      </c>
      <c r="Q148" s="16">
        <v>20000</v>
      </c>
      <c r="R148" s="16">
        <v>20000</v>
      </c>
      <c r="S148" s="124">
        <v>3</v>
      </c>
    </row>
    <row r="149" spans="1:19" ht="60.75" customHeight="1">
      <c r="A149" s="172">
        <v>703</v>
      </c>
      <c r="B149" s="32" t="s">
        <v>547</v>
      </c>
      <c r="C149" s="34" t="s">
        <v>164</v>
      </c>
      <c r="D149" s="48" t="s">
        <v>1347</v>
      </c>
      <c r="E149" s="698"/>
      <c r="F149" s="597"/>
      <c r="G149" s="711"/>
      <c r="H149" s="501"/>
      <c r="I149" s="25" t="s">
        <v>4</v>
      </c>
      <c r="J149" s="25" t="s">
        <v>149</v>
      </c>
      <c r="K149" s="25" t="s">
        <v>162</v>
      </c>
      <c r="L149" s="25" t="s">
        <v>141</v>
      </c>
      <c r="M149" s="16">
        <v>20000</v>
      </c>
      <c r="N149" s="16">
        <v>20000</v>
      </c>
      <c r="O149" s="17">
        <v>20000</v>
      </c>
      <c r="P149" s="16">
        <v>20000</v>
      </c>
      <c r="Q149" s="16">
        <v>20000</v>
      </c>
      <c r="R149" s="16">
        <v>20000</v>
      </c>
      <c r="S149" s="112">
        <v>3</v>
      </c>
    </row>
    <row r="150" spans="1:19" ht="30.75" customHeight="1">
      <c r="A150" s="113">
        <v>703</v>
      </c>
      <c r="B150" s="32" t="s">
        <v>606</v>
      </c>
      <c r="C150" s="34" t="s">
        <v>102</v>
      </c>
      <c r="D150" s="48" t="s">
        <v>1347</v>
      </c>
      <c r="E150" s="692" t="s">
        <v>206</v>
      </c>
      <c r="F150" s="517" t="s">
        <v>150</v>
      </c>
      <c r="G150" s="690">
        <v>43901</v>
      </c>
      <c r="H150" s="517" t="s">
        <v>25</v>
      </c>
      <c r="I150" s="15" t="s">
        <v>4</v>
      </c>
      <c r="J150" s="15" t="s">
        <v>149</v>
      </c>
      <c r="K150" s="15" t="s">
        <v>58</v>
      </c>
      <c r="L150" s="25" t="s">
        <v>141</v>
      </c>
      <c r="M150" s="16">
        <v>40000</v>
      </c>
      <c r="N150" s="16">
        <v>40000</v>
      </c>
      <c r="O150" s="16">
        <v>0</v>
      </c>
      <c r="P150" s="16">
        <v>0</v>
      </c>
      <c r="Q150" s="16">
        <v>0</v>
      </c>
      <c r="R150" s="16">
        <v>0</v>
      </c>
      <c r="S150" s="112">
        <v>3</v>
      </c>
    </row>
    <row r="151" spans="1:19" ht="234.75" customHeight="1">
      <c r="A151" s="113">
        <v>703</v>
      </c>
      <c r="B151" s="32" t="s">
        <v>607</v>
      </c>
      <c r="C151" s="78" t="s">
        <v>213</v>
      </c>
      <c r="D151" s="111" t="s">
        <v>1347</v>
      </c>
      <c r="E151" s="753"/>
      <c r="F151" s="530"/>
      <c r="G151" s="691"/>
      <c r="H151" s="530"/>
      <c r="I151" s="43" t="s">
        <v>4</v>
      </c>
      <c r="J151" s="43" t="s">
        <v>149</v>
      </c>
      <c r="K151" s="43" t="s">
        <v>214</v>
      </c>
      <c r="L151" s="25" t="s">
        <v>141</v>
      </c>
      <c r="M151" s="16">
        <v>20000</v>
      </c>
      <c r="N151" s="16">
        <v>20000</v>
      </c>
      <c r="O151" s="17">
        <v>20000</v>
      </c>
      <c r="P151" s="16">
        <v>20000</v>
      </c>
      <c r="Q151" s="16">
        <v>20000</v>
      </c>
      <c r="R151" s="16">
        <v>20000</v>
      </c>
      <c r="S151" s="112">
        <v>3</v>
      </c>
    </row>
    <row r="152" spans="1:19" s="57" customFormat="1" ht="168.75" customHeight="1">
      <c r="A152" s="113">
        <v>703</v>
      </c>
      <c r="B152" s="21" t="s">
        <v>608</v>
      </c>
      <c r="C152" s="34" t="s">
        <v>122</v>
      </c>
      <c r="D152" s="48" t="s">
        <v>284</v>
      </c>
      <c r="E152" s="36" t="s">
        <v>195</v>
      </c>
      <c r="F152" s="8" t="s">
        <v>133</v>
      </c>
      <c r="G152" s="175">
        <v>41275</v>
      </c>
      <c r="H152" s="176" t="s">
        <v>134</v>
      </c>
      <c r="I152" s="15" t="s">
        <v>135</v>
      </c>
      <c r="J152" s="43" t="s">
        <v>6</v>
      </c>
      <c r="K152" s="43" t="s">
        <v>123</v>
      </c>
      <c r="L152" s="15" t="s">
        <v>141</v>
      </c>
      <c r="M152" s="16">
        <v>40100</v>
      </c>
      <c r="N152" s="16">
        <v>0</v>
      </c>
      <c r="O152" s="17">
        <v>40100</v>
      </c>
      <c r="P152" s="16">
        <v>20000</v>
      </c>
      <c r="Q152" s="16">
        <v>36700</v>
      </c>
      <c r="R152" s="16">
        <v>36700</v>
      </c>
      <c r="S152" s="110">
        <v>3</v>
      </c>
    </row>
    <row r="153" spans="1:19" ht="120" customHeight="1">
      <c r="A153" s="134">
        <v>703</v>
      </c>
      <c r="B153" s="21" t="s">
        <v>609</v>
      </c>
      <c r="C153" s="36" t="s">
        <v>241</v>
      </c>
      <c r="D153" s="72" t="s">
        <v>1348</v>
      </c>
      <c r="E153" s="132" t="s">
        <v>417</v>
      </c>
      <c r="F153" s="102" t="s">
        <v>133</v>
      </c>
      <c r="G153" s="131">
        <v>44562</v>
      </c>
      <c r="H153" s="60" t="s">
        <v>134</v>
      </c>
      <c r="I153" s="25" t="s">
        <v>135</v>
      </c>
      <c r="J153" s="25" t="s">
        <v>142</v>
      </c>
      <c r="K153" s="25" t="s">
        <v>240</v>
      </c>
      <c r="L153" s="25" t="s">
        <v>141</v>
      </c>
      <c r="M153" s="58">
        <v>4368910</v>
      </c>
      <c r="N153" s="58">
        <v>4367858.83</v>
      </c>
      <c r="O153" s="59">
        <v>4995600</v>
      </c>
      <c r="P153" s="58">
        <v>5355300</v>
      </c>
      <c r="Q153" s="58">
        <v>5580200</v>
      </c>
      <c r="R153" s="58">
        <v>5803400</v>
      </c>
      <c r="S153" s="110">
        <v>3</v>
      </c>
    </row>
    <row r="154" spans="1:19" ht="119.25" customHeight="1">
      <c r="A154" s="740">
        <v>703</v>
      </c>
      <c r="B154" s="517" t="s">
        <v>610</v>
      </c>
      <c r="C154" s="574" t="s">
        <v>296</v>
      </c>
      <c r="D154" s="695" t="s">
        <v>1348</v>
      </c>
      <c r="E154" s="177" t="s">
        <v>350</v>
      </c>
      <c r="F154" s="22" t="s">
        <v>133</v>
      </c>
      <c r="G154" s="116" t="s">
        <v>351</v>
      </c>
      <c r="H154" s="45" t="s">
        <v>352</v>
      </c>
      <c r="I154" s="676" t="s">
        <v>135</v>
      </c>
      <c r="J154" s="676" t="s">
        <v>142</v>
      </c>
      <c r="K154" s="676" t="s">
        <v>93</v>
      </c>
      <c r="L154" s="676" t="s">
        <v>39</v>
      </c>
      <c r="M154" s="687">
        <v>514200</v>
      </c>
      <c r="N154" s="687">
        <v>511748.12</v>
      </c>
      <c r="O154" s="708">
        <v>545100</v>
      </c>
      <c r="P154" s="687">
        <v>584300</v>
      </c>
      <c r="Q154" s="687">
        <v>608800</v>
      </c>
      <c r="R154" s="687">
        <v>633200</v>
      </c>
      <c r="S154" s="124">
        <v>3</v>
      </c>
    </row>
    <row r="155" spans="1:19" ht="212.25" customHeight="1">
      <c r="A155" s="741"/>
      <c r="B155" s="518"/>
      <c r="C155" s="574"/>
      <c r="D155" s="697"/>
      <c r="E155" s="164" t="s">
        <v>335</v>
      </c>
      <c r="F155" s="24" t="s">
        <v>133</v>
      </c>
      <c r="G155" s="120">
        <v>42736</v>
      </c>
      <c r="H155" s="30" t="s">
        <v>134</v>
      </c>
      <c r="I155" s="678"/>
      <c r="J155" s="678"/>
      <c r="K155" s="678"/>
      <c r="L155" s="678"/>
      <c r="M155" s="689"/>
      <c r="N155" s="689"/>
      <c r="O155" s="710"/>
      <c r="P155" s="689"/>
      <c r="Q155" s="689"/>
      <c r="R155" s="689"/>
      <c r="S155" s="129"/>
    </row>
    <row r="156" spans="1:19" ht="124.5" customHeight="1">
      <c r="A156" s="740">
        <v>703</v>
      </c>
      <c r="B156" s="517" t="s">
        <v>611</v>
      </c>
      <c r="C156" s="573" t="s">
        <v>103</v>
      </c>
      <c r="D156" s="111" t="s">
        <v>1349</v>
      </c>
      <c r="E156" s="171" t="s">
        <v>501</v>
      </c>
      <c r="F156" s="22" t="s">
        <v>133</v>
      </c>
      <c r="G156" s="116" t="s">
        <v>354</v>
      </c>
      <c r="H156" s="178" t="s">
        <v>355</v>
      </c>
      <c r="I156" s="550" t="s">
        <v>135</v>
      </c>
      <c r="J156" s="550" t="s">
        <v>136</v>
      </c>
      <c r="K156" s="550" t="s">
        <v>79</v>
      </c>
      <c r="L156" s="550" t="s">
        <v>39</v>
      </c>
      <c r="M156" s="687">
        <v>32958000</v>
      </c>
      <c r="N156" s="687">
        <v>32702789</v>
      </c>
      <c r="O156" s="687">
        <v>0</v>
      </c>
      <c r="P156" s="687">
        <v>0</v>
      </c>
      <c r="Q156" s="687">
        <v>0</v>
      </c>
      <c r="R156" s="687">
        <v>0</v>
      </c>
      <c r="S156" s="682">
        <v>3</v>
      </c>
    </row>
    <row r="157" spans="1:19" ht="113.25" customHeight="1">
      <c r="A157" s="741"/>
      <c r="B157" s="518"/>
      <c r="C157" s="574"/>
      <c r="D157" s="111"/>
      <c r="E157" s="171" t="s">
        <v>356</v>
      </c>
      <c r="F157" s="22" t="s">
        <v>133</v>
      </c>
      <c r="G157" s="116" t="s">
        <v>357</v>
      </c>
      <c r="H157" s="178" t="s">
        <v>358</v>
      </c>
      <c r="I157" s="685"/>
      <c r="J157" s="685"/>
      <c r="K157" s="685"/>
      <c r="L157" s="685"/>
      <c r="M157" s="688"/>
      <c r="N157" s="688"/>
      <c r="O157" s="688"/>
      <c r="P157" s="688"/>
      <c r="Q157" s="688"/>
      <c r="R157" s="688"/>
      <c r="S157" s="683"/>
    </row>
    <row r="158" spans="1:19" ht="224.25" customHeight="1">
      <c r="A158" s="770"/>
      <c r="B158" s="530"/>
      <c r="C158" s="593"/>
      <c r="D158" s="73"/>
      <c r="E158" s="174" t="s">
        <v>114</v>
      </c>
      <c r="F158" s="24" t="s">
        <v>133</v>
      </c>
      <c r="G158" s="120">
        <v>42668</v>
      </c>
      <c r="H158" s="178">
        <v>46022</v>
      </c>
      <c r="I158" s="686"/>
      <c r="J158" s="686"/>
      <c r="K158" s="686"/>
      <c r="L158" s="686"/>
      <c r="M158" s="689"/>
      <c r="N158" s="689"/>
      <c r="O158" s="689"/>
      <c r="P158" s="689"/>
      <c r="Q158" s="689"/>
      <c r="R158" s="689"/>
      <c r="S158" s="684"/>
    </row>
    <row r="159" spans="1:19" ht="104.25" customHeight="1">
      <c r="A159" s="180">
        <v>703</v>
      </c>
      <c r="B159" s="102" t="s">
        <v>612</v>
      </c>
      <c r="C159" s="36" t="s">
        <v>461</v>
      </c>
      <c r="D159" s="111" t="s">
        <v>1349</v>
      </c>
      <c r="E159" s="173" t="s">
        <v>511</v>
      </c>
      <c r="F159" s="21" t="s">
        <v>133</v>
      </c>
      <c r="G159" s="121">
        <v>41758</v>
      </c>
      <c r="H159" s="166" t="s">
        <v>510</v>
      </c>
      <c r="I159" s="286" t="s">
        <v>135</v>
      </c>
      <c r="J159" s="286" t="s">
        <v>136</v>
      </c>
      <c r="K159" s="286" t="s">
        <v>460</v>
      </c>
      <c r="L159" s="286" t="s">
        <v>141</v>
      </c>
      <c r="M159" s="33"/>
      <c r="N159" s="33"/>
      <c r="O159" s="35">
        <v>28616000</v>
      </c>
      <c r="P159" s="33">
        <v>33964000</v>
      </c>
      <c r="Q159" s="33">
        <v>33964000</v>
      </c>
      <c r="R159" s="33">
        <v>33964000</v>
      </c>
      <c r="S159" s="135">
        <v>3</v>
      </c>
    </row>
    <row r="160" spans="1:19" ht="98.25" customHeight="1">
      <c r="A160" s="155">
        <v>703</v>
      </c>
      <c r="B160" s="22" t="s">
        <v>613</v>
      </c>
      <c r="C160" s="31" t="s">
        <v>458</v>
      </c>
      <c r="D160" s="111"/>
      <c r="E160" s="174"/>
      <c r="F160" s="24"/>
      <c r="G160" s="120"/>
      <c r="H160" s="167"/>
      <c r="I160" s="61" t="s">
        <v>135</v>
      </c>
      <c r="J160" s="61" t="s">
        <v>136</v>
      </c>
      <c r="K160" s="61" t="s">
        <v>459</v>
      </c>
      <c r="L160" s="61" t="s">
        <v>141</v>
      </c>
      <c r="M160" s="62"/>
      <c r="N160" s="62"/>
      <c r="O160" s="63">
        <v>795405</v>
      </c>
      <c r="P160" s="62">
        <v>944000</v>
      </c>
      <c r="Q160" s="62">
        <v>932000</v>
      </c>
      <c r="R160" s="62">
        <v>932000</v>
      </c>
      <c r="S160" s="181">
        <v>3</v>
      </c>
    </row>
    <row r="161" spans="1:19" ht="129" customHeight="1">
      <c r="A161" s="740">
        <v>703</v>
      </c>
      <c r="B161" s="517" t="s">
        <v>614</v>
      </c>
      <c r="C161" s="573" t="s">
        <v>105</v>
      </c>
      <c r="D161" s="695" t="s">
        <v>1349</v>
      </c>
      <c r="E161" s="171" t="s">
        <v>353</v>
      </c>
      <c r="F161" s="22" t="s">
        <v>133</v>
      </c>
      <c r="G161" s="116" t="s">
        <v>354</v>
      </c>
      <c r="H161" s="178" t="s">
        <v>355</v>
      </c>
      <c r="I161" s="550" t="s">
        <v>135</v>
      </c>
      <c r="J161" s="550" t="s">
        <v>136</v>
      </c>
      <c r="K161" s="550" t="s">
        <v>60</v>
      </c>
      <c r="L161" s="550" t="s">
        <v>39</v>
      </c>
      <c r="M161" s="687">
        <v>15725912</v>
      </c>
      <c r="N161" s="687">
        <v>15344903.529999999</v>
      </c>
      <c r="O161" s="708">
        <v>17690795</v>
      </c>
      <c r="P161" s="687">
        <v>15902500</v>
      </c>
      <c r="Q161" s="687">
        <v>17599400</v>
      </c>
      <c r="R161" s="687">
        <v>18712800</v>
      </c>
      <c r="S161" s="682">
        <v>3</v>
      </c>
    </row>
    <row r="162" spans="1:19" ht="115.5" customHeight="1">
      <c r="A162" s="741"/>
      <c r="B162" s="518"/>
      <c r="C162" s="574"/>
      <c r="D162" s="696"/>
      <c r="E162" s="171" t="s">
        <v>356</v>
      </c>
      <c r="F162" s="22" t="s">
        <v>133</v>
      </c>
      <c r="G162" s="116" t="s">
        <v>357</v>
      </c>
      <c r="H162" s="178" t="s">
        <v>358</v>
      </c>
      <c r="I162" s="685"/>
      <c r="J162" s="685"/>
      <c r="K162" s="685"/>
      <c r="L162" s="685"/>
      <c r="M162" s="688"/>
      <c r="N162" s="688"/>
      <c r="O162" s="709"/>
      <c r="P162" s="688"/>
      <c r="Q162" s="688"/>
      <c r="R162" s="688"/>
      <c r="S162" s="683"/>
    </row>
    <row r="163" spans="1:19" ht="213.75" customHeight="1">
      <c r="A163" s="770"/>
      <c r="B163" s="530"/>
      <c r="C163" s="593"/>
      <c r="D163" s="697"/>
      <c r="E163" s="174" t="s">
        <v>114</v>
      </c>
      <c r="F163" s="24" t="s">
        <v>133</v>
      </c>
      <c r="G163" s="120">
        <v>42668</v>
      </c>
      <c r="H163" s="167">
        <v>46022</v>
      </c>
      <c r="I163" s="686"/>
      <c r="J163" s="686"/>
      <c r="K163" s="686"/>
      <c r="L163" s="686"/>
      <c r="M163" s="689"/>
      <c r="N163" s="689"/>
      <c r="O163" s="710"/>
      <c r="P163" s="689"/>
      <c r="Q163" s="689"/>
      <c r="R163" s="689"/>
      <c r="S163" s="684"/>
    </row>
    <row r="164" spans="1:19" ht="126" customHeight="1">
      <c r="A164" s="740">
        <v>703</v>
      </c>
      <c r="B164" s="517" t="s">
        <v>548</v>
      </c>
      <c r="C164" s="573" t="s">
        <v>217</v>
      </c>
      <c r="D164" s="111" t="s">
        <v>1349</v>
      </c>
      <c r="E164" s="171" t="s">
        <v>574</v>
      </c>
      <c r="F164" s="22" t="s">
        <v>133</v>
      </c>
      <c r="G164" s="116" t="s">
        <v>354</v>
      </c>
      <c r="H164" s="178" t="s">
        <v>355</v>
      </c>
      <c r="I164" s="550" t="s">
        <v>135</v>
      </c>
      <c r="J164" s="550" t="s">
        <v>136</v>
      </c>
      <c r="K164" s="550" t="s">
        <v>197</v>
      </c>
      <c r="L164" s="550" t="s">
        <v>39</v>
      </c>
      <c r="M164" s="687">
        <v>8760988</v>
      </c>
      <c r="N164" s="687">
        <v>8693159.0800000001</v>
      </c>
      <c r="O164" s="687">
        <v>0</v>
      </c>
      <c r="P164" s="687">
        <v>0</v>
      </c>
      <c r="Q164" s="687">
        <v>0</v>
      </c>
      <c r="R164" s="687">
        <v>0</v>
      </c>
      <c r="S164" s="682">
        <v>3</v>
      </c>
    </row>
    <row r="165" spans="1:19" ht="114" customHeight="1">
      <c r="A165" s="741"/>
      <c r="B165" s="518"/>
      <c r="C165" s="574"/>
      <c r="D165" s="111"/>
      <c r="E165" s="171" t="s">
        <v>575</v>
      </c>
      <c r="F165" s="22" t="s">
        <v>133</v>
      </c>
      <c r="G165" s="116" t="s">
        <v>357</v>
      </c>
      <c r="H165" s="178" t="s">
        <v>358</v>
      </c>
      <c r="I165" s="685"/>
      <c r="J165" s="685"/>
      <c r="K165" s="685"/>
      <c r="L165" s="685"/>
      <c r="M165" s="688"/>
      <c r="N165" s="688"/>
      <c r="O165" s="688"/>
      <c r="P165" s="688"/>
      <c r="Q165" s="688"/>
      <c r="R165" s="688"/>
      <c r="S165" s="683"/>
    </row>
    <row r="166" spans="1:19" ht="214.5" customHeight="1">
      <c r="A166" s="770"/>
      <c r="B166" s="530"/>
      <c r="C166" s="593"/>
      <c r="D166" s="73"/>
      <c r="E166" s="174" t="s">
        <v>114</v>
      </c>
      <c r="F166" s="24" t="s">
        <v>133</v>
      </c>
      <c r="G166" s="120">
        <v>42668</v>
      </c>
      <c r="H166" s="178">
        <v>46022</v>
      </c>
      <c r="I166" s="686"/>
      <c r="J166" s="686"/>
      <c r="K166" s="686"/>
      <c r="L166" s="686"/>
      <c r="M166" s="689"/>
      <c r="N166" s="689"/>
      <c r="O166" s="689"/>
      <c r="P166" s="689"/>
      <c r="Q166" s="689"/>
      <c r="R166" s="689"/>
      <c r="S166" s="684"/>
    </row>
    <row r="167" spans="1:19" ht="108.75" customHeight="1">
      <c r="A167" s="155">
        <v>703</v>
      </c>
      <c r="B167" s="64" t="s">
        <v>549</v>
      </c>
      <c r="C167" s="31" t="s">
        <v>436</v>
      </c>
      <c r="D167" s="48" t="s">
        <v>1349</v>
      </c>
      <c r="E167" s="171" t="s">
        <v>511</v>
      </c>
      <c r="F167" s="22" t="s">
        <v>133</v>
      </c>
      <c r="G167" s="116">
        <v>41758</v>
      </c>
      <c r="H167" s="166" t="s">
        <v>134</v>
      </c>
      <c r="I167" s="52" t="s">
        <v>135</v>
      </c>
      <c r="J167" s="61" t="s">
        <v>136</v>
      </c>
      <c r="K167" s="61" t="s">
        <v>437</v>
      </c>
      <c r="L167" s="286" t="s">
        <v>141</v>
      </c>
      <c r="M167" s="58"/>
      <c r="N167" s="58"/>
      <c r="O167" s="63">
        <v>8547600</v>
      </c>
      <c r="P167" s="62">
        <v>10146000</v>
      </c>
      <c r="Q167" s="58">
        <v>9580000</v>
      </c>
      <c r="R167" s="58">
        <v>9580000</v>
      </c>
      <c r="S167" s="181">
        <v>3</v>
      </c>
    </row>
    <row r="168" spans="1:19" ht="134.25" customHeight="1">
      <c r="A168" s="134">
        <v>703</v>
      </c>
      <c r="B168" s="65" t="s">
        <v>615</v>
      </c>
      <c r="C168" s="34" t="s">
        <v>312</v>
      </c>
      <c r="D168" s="111" t="s">
        <v>1350</v>
      </c>
      <c r="E168" s="34" t="s">
        <v>194</v>
      </c>
      <c r="F168" s="102" t="s">
        <v>133</v>
      </c>
      <c r="G168" s="131">
        <v>43066</v>
      </c>
      <c r="H168" s="60" t="s">
        <v>134</v>
      </c>
      <c r="I168" s="286" t="s">
        <v>135</v>
      </c>
      <c r="J168" s="286" t="s">
        <v>137</v>
      </c>
      <c r="K168" s="286" t="s">
        <v>311</v>
      </c>
      <c r="L168" s="66" t="s">
        <v>141</v>
      </c>
      <c r="M168" s="33">
        <v>82350</v>
      </c>
      <c r="N168" s="33">
        <v>82350</v>
      </c>
      <c r="O168" s="35">
        <v>250000</v>
      </c>
      <c r="P168" s="33">
        <v>250000</v>
      </c>
      <c r="Q168" s="33">
        <v>250000</v>
      </c>
      <c r="R168" s="33">
        <v>250000</v>
      </c>
      <c r="S168" s="179">
        <v>3</v>
      </c>
    </row>
    <row r="169" spans="1:19" ht="102.75" customHeight="1">
      <c r="A169" s="134">
        <v>703</v>
      </c>
      <c r="B169" s="67" t="s">
        <v>616</v>
      </c>
      <c r="C169" s="34" t="s">
        <v>175</v>
      </c>
      <c r="D169" s="72" t="s">
        <v>1351</v>
      </c>
      <c r="E169" s="34" t="s">
        <v>418</v>
      </c>
      <c r="F169" s="22" t="s">
        <v>133</v>
      </c>
      <c r="G169" s="116">
        <v>42971</v>
      </c>
      <c r="H169" s="178" t="s">
        <v>134</v>
      </c>
      <c r="I169" s="66" t="s">
        <v>135</v>
      </c>
      <c r="J169" s="66" t="s">
        <v>137</v>
      </c>
      <c r="K169" s="66" t="s">
        <v>176</v>
      </c>
      <c r="L169" s="66" t="s">
        <v>141</v>
      </c>
      <c r="M169" s="33">
        <v>177313</v>
      </c>
      <c r="N169" s="33">
        <v>177313</v>
      </c>
      <c r="O169" s="35">
        <v>860000</v>
      </c>
      <c r="P169" s="33">
        <v>860000</v>
      </c>
      <c r="Q169" s="33">
        <v>199000</v>
      </c>
      <c r="R169" s="33">
        <v>199000</v>
      </c>
      <c r="S169" s="179">
        <v>3</v>
      </c>
    </row>
    <row r="170" spans="1:19" ht="82.5" customHeight="1">
      <c r="A170" s="134">
        <v>703</v>
      </c>
      <c r="B170" s="21" t="s">
        <v>617</v>
      </c>
      <c r="C170" s="34" t="s">
        <v>192</v>
      </c>
      <c r="D170" s="72" t="s">
        <v>1352</v>
      </c>
      <c r="E170" s="693" t="s">
        <v>181</v>
      </c>
      <c r="F170" s="517" t="s">
        <v>133</v>
      </c>
      <c r="G170" s="690" t="s">
        <v>196</v>
      </c>
      <c r="H170" s="503" t="s">
        <v>134</v>
      </c>
      <c r="I170" s="66" t="s">
        <v>135</v>
      </c>
      <c r="J170" s="66" t="s">
        <v>137</v>
      </c>
      <c r="K170" s="66" t="s">
        <v>80</v>
      </c>
      <c r="L170" s="66" t="s">
        <v>141</v>
      </c>
      <c r="M170" s="33">
        <v>526700</v>
      </c>
      <c r="N170" s="33">
        <v>400530</v>
      </c>
      <c r="O170" s="35">
        <v>300900</v>
      </c>
      <c r="P170" s="33">
        <v>376900</v>
      </c>
      <c r="Q170" s="33">
        <v>393000</v>
      </c>
      <c r="R170" s="33">
        <v>393000</v>
      </c>
      <c r="S170" s="179">
        <v>3</v>
      </c>
    </row>
    <row r="171" spans="1:19" ht="85.5" customHeight="1">
      <c r="A171" s="134">
        <v>703</v>
      </c>
      <c r="B171" s="21" t="s">
        <v>550</v>
      </c>
      <c r="C171" s="34" t="s">
        <v>506</v>
      </c>
      <c r="D171" s="72" t="s">
        <v>1352</v>
      </c>
      <c r="E171" s="694"/>
      <c r="F171" s="518"/>
      <c r="G171" s="714"/>
      <c r="H171" s="500"/>
      <c r="I171" s="286" t="s">
        <v>135</v>
      </c>
      <c r="J171" s="286" t="s">
        <v>137</v>
      </c>
      <c r="K171" s="286" t="s">
        <v>61</v>
      </c>
      <c r="L171" s="286" t="s">
        <v>141</v>
      </c>
      <c r="M171" s="33">
        <v>140000</v>
      </c>
      <c r="N171" s="33">
        <v>106470</v>
      </c>
      <c r="O171" s="35">
        <v>119500</v>
      </c>
      <c r="P171" s="33">
        <v>112600</v>
      </c>
      <c r="Q171" s="33">
        <v>110900</v>
      </c>
      <c r="R171" s="33">
        <v>110900</v>
      </c>
      <c r="S171" s="179">
        <v>3</v>
      </c>
    </row>
    <row r="172" spans="1:19" ht="67.5" customHeight="1">
      <c r="A172" s="134">
        <v>703</v>
      </c>
      <c r="B172" s="21" t="s">
        <v>407</v>
      </c>
      <c r="C172" s="34" t="s">
        <v>434</v>
      </c>
      <c r="D172" s="72" t="s">
        <v>1352</v>
      </c>
      <c r="E172" s="698"/>
      <c r="F172" s="530"/>
      <c r="G172" s="691"/>
      <c r="H172" s="501"/>
      <c r="I172" s="286" t="s">
        <v>135</v>
      </c>
      <c r="J172" s="286" t="s">
        <v>137</v>
      </c>
      <c r="K172" s="52" t="s">
        <v>435</v>
      </c>
      <c r="L172" s="52" t="s">
        <v>141</v>
      </c>
      <c r="M172" s="33"/>
      <c r="N172" s="33"/>
      <c r="O172" s="35">
        <v>1772000</v>
      </c>
      <c r="P172" s="33">
        <v>1771100</v>
      </c>
      <c r="Q172" s="33">
        <v>0</v>
      </c>
      <c r="R172" s="33">
        <v>0</v>
      </c>
      <c r="S172" s="179"/>
    </row>
    <row r="173" spans="1:19" ht="42" customHeight="1">
      <c r="A173" s="113">
        <v>703</v>
      </c>
      <c r="B173" s="21" t="s">
        <v>398</v>
      </c>
      <c r="C173" s="34" t="s">
        <v>91</v>
      </c>
      <c r="D173" s="182" t="s">
        <v>1353</v>
      </c>
      <c r="E173" s="573" t="s">
        <v>199</v>
      </c>
      <c r="F173" s="28" t="s">
        <v>133</v>
      </c>
      <c r="G173" s="183">
        <v>43580</v>
      </c>
      <c r="H173" s="184" t="s">
        <v>134</v>
      </c>
      <c r="I173" s="15" t="s">
        <v>6</v>
      </c>
      <c r="J173" s="15" t="s">
        <v>138</v>
      </c>
      <c r="K173" s="25" t="s">
        <v>92</v>
      </c>
      <c r="L173" s="25" t="s">
        <v>143</v>
      </c>
      <c r="M173" s="16">
        <f t="shared" ref="M173:R173" si="13">M175+M174</f>
        <v>924442.04</v>
      </c>
      <c r="N173" s="16">
        <f t="shared" si="13"/>
        <v>346815.29</v>
      </c>
      <c r="O173" s="17">
        <f t="shared" si="13"/>
        <v>1661500</v>
      </c>
      <c r="P173" s="16">
        <f t="shared" si="13"/>
        <v>1633700</v>
      </c>
      <c r="Q173" s="16">
        <f t="shared" si="13"/>
        <v>1635200</v>
      </c>
      <c r="R173" s="16">
        <f t="shared" si="13"/>
        <v>1635200</v>
      </c>
      <c r="S173" s="112">
        <v>3</v>
      </c>
    </row>
    <row r="174" spans="1:19" ht="36.75" customHeight="1">
      <c r="A174" s="113">
        <v>703</v>
      </c>
      <c r="B174" s="21" t="s">
        <v>618</v>
      </c>
      <c r="C174" s="34" t="s">
        <v>91</v>
      </c>
      <c r="D174" s="182" t="s">
        <v>1353</v>
      </c>
      <c r="E174" s="574"/>
      <c r="F174" s="29"/>
      <c r="G174" s="185"/>
      <c r="H174" s="186"/>
      <c r="I174" s="41" t="s">
        <v>6</v>
      </c>
      <c r="J174" s="40" t="s">
        <v>138</v>
      </c>
      <c r="K174" s="38" t="s">
        <v>92</v>
      </c>
      <c r="L174" s="38" t="s">
        <v>141</v>
      </c>
      <c r="M174" s="14">
        <v>342500</v>
      </c>
      <c r="N174" s="14">
        <v>341727.66</v>
      </c>
      <c r="O174" s="14">
        <v>141500</v>
      </c>
      <c r="P174" s="14">
        <v>113700</v>
      </c>
      <c r="Q174" s="14">
        <v>100200</v>
      </c>
      <c r="R174" s="14">
        <v>235200</v>
      </c>
      <c r="S174" s="112">
        <v>3</v>
      </c>
    </row>
    <row r="175" spans="1:19" ht="61.5" customHeight="1">
      <c r="A175" s="172">
        <v>703</v>
      </c>
      <c r="B175" s="21" t="s">
        <v>619</v>
      </c>
      <c r="C175" s="36" t="s">
        <v>124</v>
      </c>
      <c r="D175" s="182" t="s">
        <v>1353</v>
      </c>
      <c r="E175" s="574"/>
      <c r="F175" s="201"/>
      <c r="G175" s="185"/>
      <c r="H175" s="186"/>
      <c r="I175" s="11" t="s">
        <v>6</v>
      </c>
      <c r="J175" s="11" t="s">
        <v>138</v>
      </c>
      <c r="K175" s="38" t="s">
        <v>92</v>
      </c>
      <c r="L175" s="11" t="s">
        <v>33</v>
      </c>
      <c r="M175" s="14">
        <v>581942.04</v>
      </c>
      <c r="N175" s="14">
        <v>5087.63</v>
      </c>
      <c r="O175" s="14">
        <v>1520000</v>
      </c>
      <c r="P175" s="14">
        <v>1520000</v>
      </c>
      <c r="Q175" s="14">
        <v>1535000</v>
      </c>
      <c r="R175" s="14">
        <v>1400000</v>
      </c>
      <c r="S175" s="110">
        <v>3</v>
      </c>
    </row>
    <row r="176" spans="1:19" ht="120" customHeight="1">
      <c r="A176" s="172">
        <v>703</v>
      </c>
      <c r="B176" s="102" t="s">
        <v>551</v>
      </c>
      <c r="C176" s="36" t="s">
        <v>465</v>
      </c>
      <c r="D176" s="182" t="s">
        <v>1353</v>
      </c>
      <c r="E176" s="574"/>
      <c r="F176" s="201"/>
      <c r="G176" s="185"/>
      <c r="H176" s="186"/>
      <c r="I176" s="25" t="s">
        <v>6</v>
      </c>
      <c r="J176" s="25" t="s">
        <v>138</v>
      </c>
      <c r="K176" s="25" t="s">
        <v>466</v>
      </c>
      <c r="L176" s="25" t="s">
        <v>33</v>
      </c>
      <c r="M176" s="16">
        <v>0</v>
      </c>
      <c r="N176" s="16">
        <v>0</v>
      </c>
      <c r="O176" s="16">
        <v>0</v>
      </c>
      <c r="P176" s="16">
        <v>5382480</v>
      </c>
      <c r="Q176" s="16">
        <v>0</v>
      </c>
      <c r="R176" s="16">
        <v>0</v>
      </c>
      <c r="S176" s="112">
        <v>3</v>
      </c>
    </row>
    <row r="177" spans="1:19" ht="99.75" customHeight="1">
      <c r="A177" s="172">
        <v>703</v>
      </c>
      <c r="B177" s="102" t="s">
        <v>620</v>
      </c>
      <c r="C177" s="36" t="s">
        <v>508</v>
      </c>
      <c r="D177" s="182" t="s">
        <v>1353</v>
      </c>
      <c r="E177" s="574"/>
      <c r="F177" s="201"/>
      <c r="G177" s="185"/>
      <c r="H177" s="186"/>
      <c r="I177" s="25" t="s">
        <v>6</v>
      </c>
      <c r="J177" s="25" t="s">
        <v>138</v>
      </c>
      <c r="K177" s="25" t="s">
        <v>467</v>
      </c>
      <c r="L177" s="25" t="s">
        <v>33</v>
      </c>
      <c r="M177" s="16">
        <v>0</v>
      </c>
      <c r="N177" s="16">
        <v>0</v>
      </c>
      <c r="O177" s="16">
        <v>0</v>
      </c>
      <c r="P177" s="16">
        <v>5100370</v>
      </c>
      <c r="Q177" s="16">
        <v>0</v>
      </c>
      <c r="R177" s="16">
        <v>0</v>
      </c>
      <c r="S177" s="112">
        <v>3</v>
      </c>
    </row>
    <row r="178" spans="1:19" ht="116.25" customHeight="1">
      <c r="A178" s="172">
        <v>703</v>
      </c>
      <c r="B178" s="102" t="s">
        <v>621</v>
      </c>
      <c r="C178" s="36" t="s">
        <v>468</v>
      </c>
      <c r="D178" s="182" t="s">
        <v>1353</v>
      </c>
      <c r="E178" s="574"/>
      <c r="F178" s="201"/>
      <c r="G178" s="185"/>
      <c r="H178" s="186"/>
      <c r="I178" s="25" t="s">
        <v>6</v>
      </c>
      <c r="J178" s="25" t="s">
        <v>138</v>
      </c>
      <c r="K178" s="25" t="s">
        <v>469</v>
      </c>
      <c r="L178" s="25" t="s">
        <v>33</v>
      </c>
      <c r="M178" s="16">
        <v>0</v>
      </c>
      <c r="N178" s="16">
        <v>0</v>
      </c>
      <c r="O178" s="16">
        <v>0</v>
      </c>
      <c r="P178" s="16">
        <v>2619650</v>
      </c>
      <c r="Q178" s="16">
        <v>0</v>
      </c>
      <c r="R178" s="16">
        <v>0</v>
      </c>
      <c r="S178" s="112">
        <v>3</v>
      </c>
    </row>
    <row r="179" spans="1:19" ht="109.5" customHeight="1">
      <c r="A179" s="172">
        <v>703</v>
      </c>
      <c r="B179" s="102" t="s">
        <v>552</v>
      </c>
      <c r="C179" s="36" t="s">
        <v>470</v>
      </c>
      <c r="D179" s="182" t="s">
        <v>1353</v>
      </c>
      <c r="E179" s="574"/>
      <c r="F179" s="201"/>
      <c r="G179" s="185"/>
      <c r="H179" s="186"/>
      <c r="I179" s="25" t="s">
        <v>6</v>
      </c>
      <c r="J179" s="25" t="s">
        <v>138</v>
      </c>
      <c r="K179" s="25" t="s">
        <v>471</v>
      </c>
      <c r="L179" s="25" t="s">
        <v>33</v>
      </c>
      <c r="M179" s="16">
        <v>0</v>
      </c>
      <c r="N179" s="16">
        <v>0</v>
      </c>
      <c r="O179" s="16">
        <v>0</v>
      </c>
      <c r="P179" s="16">
        <v>1607730</v>
      </c>
      <c r="Q179" s="16">
        <v>0</v>
      </c>
      <c r="R179" s="16">
        <v>0</v>
      </c>
      <c r="S179" s="112">
        <v>3</v>
      </c>
    </row>
    <row r="180" spans="1:19" ht="87" customHeight="1">
      <c r="A180" s="172">
        <v>703</v>
      </c>
      <c r="B180" s="102" t="s">
        <v>622</v>
      </c>
      <c r="C180" s="36" t="s">
        <v>507</v>
      </c>
      <c r="D180" s="182" t="s">
        <v>1353</v>
      </c>
      <c r="E180" s="574"/>
      <c r="F180" s="201"/>
      <c r="G180" s="185"/>
      <c r="H180" s="186"/>
      <c r="I180" s="25" t="s">
        <v>6</v>
      </c>
      <c r="J180" s="25" t="s">
        <v>138</v>
      </c>
      <c r="K180" s="25" t="s">
        <v>472</v>
      </c>
      <c r="L180" s="25" t="s">
        <v>33</v>
      </c>
      <c r="M180" s="16">
        <v>0</v>
      </c>
      <c r="N180" s="16">
        <v>0</v>
      </c>
      <c r="O180" s="16">
        <v>0</v>
      </c>
      <c r="P180" s="16">
        <v>1523490</v>
      </c>
      <c r="Q180" s="16">
        <v>0</v>
      </c>
      <c r="R180" s="16">
        <v>0</v>
      </c>
      <c r="S180" s="112">
        <v>3</v>
      </c>
    </row>
    <row r="181" spans="1:19" ht="112.5" customHeight="1">
      <c r="A181" s="172">
        <v>703</v>
      </c>
      <c r="B181" s="102" t="s">
        <v>553</v>
      </c>
      <c r="C181" s="36" t="s">
        <v>473</v>
      </c>
      <c r="D181" s="182" t="s">
        <v>1353</v>
      </c>
      <c r="E181" s="574"/>
      <c r="F181" s="201"/>
      <c r="G181" s="185"/>
      <c r="H181" s="186"/>
      <c r="I181" s="25" t="s">
        <v>6</v>
      </c>
      <c r="J181" s="25" t="s">
        <v>138</v>
      </c>
      <c r="K181" s="25" t="s">
        <v>474</v>
      </c>
      <c r="L181" s="25" t="s">
        <v>33</v>
      </c>
      <c r="M181" s="16">
        <v>0</v>
      </c>
      <c r="N181" s="16">
        <v>0</v>
      </c>
      <c r="O181" s="16">
        <v>0</v>
      </c>
      <c r="P181" s="16">
        <v>782780</v>
      </c>
      <c r="Q181" s="16">
        <v>0</v>
      </c>
      <c r="R181" s="16">
        <v>0</v>
      </c>
      <c r="S181" s="112">
        <v>3</v>
      </c>
    </row>
    <row r="182" spans="1:19" s="68" customFormat="1" ht="87" customHeight="1">
      <c r="A182" s="115">
        <v>703</v>
      </c>
      <c r="B182" s="22" t="s">
        <v>623</v>
      </c>
      <c r="C182" s="31" t="s">
        <v>237</v>
      </c>
      <c r="D182" s="182" t="s">
        <v>1353</v>
      </c>
      <c r="E182" s="574"/>
      <c r="F182" s="787"/>
      <c r="G182" s="788"/>
      <c r="H182" s="789"/>
      <c r="I182" s="25" t="s">
        <v>6</v>
      </c>
      <c r="J182" s="25" t="s">
        <v>138</v>
      </c>
      <c r="K182" s="25" t="s">
        <v>228</v>
      </c>
      <c r="L182" s="25" t="s">
        <v>33</v>
      </c>
      <c r="M182" s="16">
        <v>5268120.74</v>
      </c>
      <c r="N182" s="16">
        <v>5268120.74</v>
      </c>
      <c r="O182" s="16">
        <v>0</v>
      </c>
      <c r="P182" s="16">
        <v>0</v>
      </c>
      <c r="Q182" s="16">
        <v>0</v>
      </c>
      <c r="R182" s="16">
        <v>0</v>
      </c>
      <c r="S182" s="112">
        <v>3</v>
      </c>
    </row>
    <row r="183" spans="1:19" s="68" customFormat="1" ht="33" customHeight="1">
      <c r="A183" s="569">
        <v>703</v>
      </c>
      <c r="B183" s="517" t="s">
        <v>624</v>
      </c>
      <c r="C183" s="573" t="s">
        <v>229</v>
      </c>
      <c r="D183" s="699" t="s">
        <v>1353</v>
      </c>
      <c r="E183" s="574"/>
      <c r="F183" s="787"/>
      <c r="G183" s="788"/>
      <c r="H183" s="789"/>
      <c r="I183" s="25" t="s">
        <v>6</v>
      </c>
      <c r="J183" s="25" t="s">
        <v>138</v>
      </c>
      <c r="K183" s="25" t="s">
        <v>230</v>
      </c>
      <c r="L183" s="25" t="s">
        <v>33</v>
      </c>
      <c r="M183" s="16">
        <v>1780253.01</v>
      </c>
      <c r="N183" s="16">
        <v>1780253.01</v>
      </c>
      <c r="O183" s="16">
        <v>0</v>
      </c>
      <c r="P183" s="16">
        <v>0</v>
      </c>
      <c r="Q183" s="16">
        <v>0</v>
      </c>
      <c r="R183" s="16">
        <v>0</v>
      </c>
      <c r="S183" s="112">
        <v>3</v>
      </c>
    </row>
    <row r="184" spans="1:19" s="68" customFormat="1" ht="37.5" customHeight="1">
      <c r="A184" s="588"/>
      <c r="B184" s="530"/>
      <c r="C184" s="593"/>
      <c r="D184" s="700"/>
      <c r="E184" s="574"/>
      <c r="F184" s="787"/>
      <c r="G184" s="788"/>
      <c r="H184" s="789"/>
      <c r="I184" s="25" t="s">
        <v>6</v>
      </c>
      <c r="J184" s="25" t="s">
        <v>138</v>
      </c>
      <c r="K184" s="25" t="s">
        <v>371</v>
      </c>
      <c r="L184" s="25" t="s">
        <v>209</v>
      </c>
      <c r="M184" s="16">
        <v>339616.99</v>
      </c>
      <c r="N184" s="16">
        <v>233956.76</v>
      </c>
      <c r="O184" s="17">
        <v>82087.360000000001</v>
      </c>
      <c r="P184" s="16">
        <v>0</v>
      </c>
      <c r="Q184" s="16"/>
      <c r="R184" s="16"/>
      <c r="S184" s="112">
        <v>3</v>
      </c>
    </row>
    <row r="185" spans="1:19" s="68" customFormat="1" ht="70.5" customHeight="1">
      <c r="A185" s="113">
        <v>703</v>
      </c>
      <c r="B185" s="21" t="s">
        <v>554</v>
      </c>
      <c r="C185" s="34" t="s">
        <v>380</v>
      </c>
      <c r="D185" s="72" t="s">
        <v>1353</v>
      </c>
      <c r="E185" s="574"/>
      <c r="F185" s="790"/>
      <c r="G185" s="791"/>
      <c r="H185" s="792"/>
      <c r="I185" s="25" t="s">
        <v>6</v>
      </c>
      <c r="J185" s="25" t="s">
        <v>138</v>
      </c>
      <c r="K185" s="25" t="s">
        <v>381</v>
      </c>
      <c r="L185" s="25" t="s">
        <v>33</v>
      </c>
      <c r="M185" s="16">
        <v>0</v>
      </c>
      <c r="N185" s="16">
        <v>0</v>
      </c>
      <c r="O185" s="17">
        <v>8656300</v>
      </c>
      <c r="P185" s="16">
        <v>9279800</v>
      </c>
      <c r="Q185" s="16">
        <v>0</v>
      </c>
      <c r="R185" s="16">
        <v>0</v>
      </c>
      <c r="S185" s="112">
        <v>3</v>
      </c>
    </row>
    <row r="186" spans="1:19" s="68" customFormat="1" ht="217.5" customHeight="1">
      <c r="A186" s="113">
        <v>703</v>
      </c>
      <c r="B186" s="21" t="s">
        <v>555</v>
      </c>
      <c r="C186" s="34" t="s">
        <v>242</v>
      </c>
      <c r="D186" s="182" t="s">
        <v>1353</v>
      </c>
      <c r="E186" s="48" t="s">
        <v>199</v>
      </c>
      <c r="F186" s="23" t="s">
        <v>150</v>
      </c>
      <c r="G186" s="189">
        <v>43580</v>
      </c>
      <c r="H186" s="176" t="s">
        <v>134</v>
      </c>
      <c r="I186" s="15" t="s">
        <v>6</v>
      </c>
      <c r="J186" s="15" t="s">
        <v>138</v>
      </c>
      <c r="K186" s="15" t="s">
        <v>243</v>
      </c>
      <c r="L186" s="15" t="s">
        <v>33</v>
      </c>
      <c r="M186" s="13">
        <v>8775100</v>
      </c>
      <c r="N186" s="13">
        <v>0</v>
      </c>
      <c r="O186" s="37">
        <v>37413100</v>
      </c>
      <c r="P186" s="13">
        <v>0</v>
      </c>
      <c r="Q186" s="13">
        <v>0</v>
      </c>
      <c r="R186" s="13">
        <v>0</v>
      </c>
      <c r="S186" s="112">
        <v>3</v>
      </c>
    </row>
    <row r="187" spans="1:19" s="68" customFormat="1" ht="261.75" customHeight="1">
      <c r="A187" s="172">
        <v>703</v>
      </c>
      <c r="B187" s="21" t="s">
        <v>556</v>
      </c>
      <c r="C187" s="34" t="s">
        <v>244</v>
      </c>
      <c r="D187" s="182" t="s">
        <v>1353</v>
      </c>
      <c r="E187" s="48" t="s">
        <v>199</v>
      </c>
      <c r="F187" s="23" t="s">
        <v>150</v>
      </c>
      <c r="G187" s="189">
        <v>43580</v>
      </c>
      <c r="H187" s="176" t="s">
        <v>134</v>
      </c>
      <c r="I187" s="15" t="s">
        <v>6</v>
      </c>
      <c r="J187" s="15" t="s">
        <v>138</v>
      </c>
      <c r="K187" s="15" t="s">
        <v>245</v>
      </c>
      <c r="L187" s="15" t="s">
        <v>33</v>
      </c>
      <c r="M187" s="16">
        <v>7428080</v>
      </c>
      <c r="N187" s="16">
        <v>385675.16</v>
      </c>
      <c r="O187" s="17">
        <v>11930891</v>
      </c>
      <c r="P187" s="16">
        <v>0</v>
      </c>
      <c r="Q187" s="16">
        <v>0</v>
      </c>
      <c r="R187" s="16">
        <v>0</v>
      </c>
      <c r="S187" s="110">
        <v>3</v>
      </c>
    </row>
    <row r="188" spans="1:19" s="68" customFormat="1" ht="74.25" customHeight="1">
      <c r="A188" s="113">
        <v>703</v>
      </c>
      <c r="B188" s="21" t="s">
        <v>625</v>
      </c>
      <c r="C188" s="34" t="s">
        <v>475</v>
      </c>
      <c r="D188" s="699" t="s">
        <v>1354</v>
      </c>
      <c r="E188" s="573" t="s">
        <v>513</v>
      </c>
      <c r="F188" s="579"/>
      <c r="G188" s="734"/>
      <c r="H188" s="575"/>
      <c r="I188" s="15" t="s">
        <v>6</v>
      </c>
      <c r="J188" s="15" t="s">
        <v>138</v>
      </c>
      <c r="K188" s="15" t="s">
        <v>476</v>
      </c>
      <c r="L188" s="15" t="s">
        <v>141</v>
      </c>
      <c r="M188" s="44">
        <v>0</v>
      </c>
      <c r="N188" s="44">
        <v>0</v>
      </c>
      <c r="O188" s="49">
        <v>0</v>
      </c>
      <c r="P188" s="44">
        <v>957100</v>
      </c>
      <c r="Q188" s="44">
        <v>957100</v>
      </c>
      <c r="R188" s="44">
        <v>957100</v>
      </c>
      <c r="S188" s="110">
        <v>3</v>
      </c>
    </row>
    <row r="189" spans="1:19" s="68" customFormat="1" ht="72" customHeight="1">
      <c r="A189" s="113">
        <v>703</v>
      </c>
      <c r="B189" s="21" t="s">
        <v>626</v>
      </c>
      <c r="C189" s="34" t="s">
        <v>477</v>
      </c>
      <c r="D189" s="700"/>
      <c r="E189" s="593"/>
      <c r="F189" s="589"/>
      <c r="G189" s="736"/>
      <c r="H189" s="752"/>
      <c r="I189" s="15" t="s">
        <v>6</v>
      </c>
      <c r="J189" s="15" t="s">
        <v>138</v>
      </c>
      <c r="K189" s="15" t="s">
        <v>478</v>
      </c>
      <c r="L189" s="15" t="s">
        <v>141</v>
      </c>
      <c r="M189" s="44">
        <v>0</v>
      </c>
      <c r="N189" s="44">
        <v>0</v>
      </c>
      <c r="O189" s="49">
        <v>0</v>
      </c>
      <c r="P189" s="44">
        <v>285900</v>
      </c>
      <c r="Q189" s="44">
        <v>270000</v>
      </c>
      <c r="R189" s="44">
        <v>270000</v>
      </c>
      <c r="S189" s="110">
        <v>3</v>
      </c>
    </row>
    <row r="190" spans="1:19" s="68" customFormat="1" ht="248.25" customHeight="1">
      <c r="A190" s="113">
        <v>703</v>
      </c>
      <c r="B190" s="21" t="s">
        <v>399</v>
      </c>
      <c r="C190" s="34" t="s">
        <v>480</v>
      </c>
      <c r="D190" s="191" t="s">
        <v>1354</v>
      </c>
      <c r="E190" s="573" t="s">
        <v>509</v>
      </c>
      <c r="F190" s="579"/>
      <c r="G190" s="734"/>
      <c r="H190" s="575"/>
      <c r="I190" s="15" t="s">
        <v>6</v>
      </c>
      <c r="J190" s="15" t="s">
        <v>138</v>
      </c>
      <c r="K190" s="15" t="s">
        <v>481</v>
      </c>
      <c r="L190" s="15" t="s">
        <v>39</v>
      </c>
      <c r="M190" s="44">
        <v>0</v>
      </c>
      <c r="N190" s="44">
        <v>0</v>
      </c>
      <c r="O190" s="49">
        <v>0</v>
      </c>
      <c r="P190" s="44">
        <v>9219100</v>
      </c>
      <c r="Q190" s="44">
        <v>9219100</v>
      </c>
      <c r="R190" s="44">
        <v>9219100</v>
      </c>
      <c r="S190" s="110">
        <v>3</v>
      </c>
    </row>
    <row r="191" spans="1:19" s="68" customFormat="1" ht="231.75" customHeight="1">
      <c r="A191" s="113">
        <v>703</v>
      </c>
      <c r="B191" s="21" t="s">
        <v>627</v>
      </c>
      <c r="C191" s="34" t="s">
        <v>482</v>
      </c>
      <c r="D191" s="191" t="s">
        <v>1354</v>
      </c>
      <c r="E191" s="593"/>
      <c r="F191" s="589"/>
      <c r="G191" s="736"/>
      <c r="H191" s="752"/>
      <c r="I191" s="15" t="s">
        <v>6</v>
      </c>
      <c r="J191" s="15" t="s">
        <v>138</v>
      </c>
      <c r="K191" s="15" t="s">
        <v>483</v>
      </c>
      <c r="L191" s="15" t="s">
        <v>39</v>
      </c>
      <c r="M191" s="44">
        <v>0</v>
      </c>
      <c r="N191" s="44">
        <v>0</v>
      </c>
      <c r="O191" s="49">
        <v>0</v>
      </c>
      <c r="P191" s="44">
        <v>5424900</v>
      </c>
      <c r="Q191" s="44">
        <v>0</v>
      </c>
      <c r="R191" s="44">
        <v>0</v>
      </c>
      <c r="S191" s="110">
        <v>3</v>
      </c>
    </row>
    <row r="192" spans="1:19" s="68" customFormat="1" ht="111" customHeight="1">
      <c r="A192" s="113">
        <v>703</v>
      </c>
      <c r="B192" s="21" t="s">
        <v>628</v>
      </c>
      <c r="C192" s="34" t="s">
        <v>484</v>
      </c>
      <c r="D192" s="191" t="s">
        <v>1354</v>
      </c>
      <c r="E192" s="31" t="s">
        <v>515</v>
      </c>
      <c r="F192" s="23"/>
      <c r="G192" s="189"/>
      <c r="H192" s="282"/>
      <c r="I192" s="26" t="s">
        <v>6</v>
      </c>
      <c r="J192" s="26" t="s">
        <v>138</v>
      </c>
      <c r="K192" s="26" t="s">
        <v>485</v>
      </c>
      <c r="L192" s="26" t="s">
        <v>141</v>
      </c>
      <c r="M192" s="44">
        <v>0</v>
      </c>
      <c r="N192" s="44">
        <v>0</v>
      </c>
      <c r="O192" s="49">
        <v>0</v>
      </c>
      <c r="P192" s="44">
        <v>96000</v>
      </c>
      <c r="Q192" s="44">
        <v>0</v>
      </c>
      <c r="R192" s="44">
        <v>0</v>
      </c>
      <c r="S192" s="110">
        <v>3</v>
      </c>
    </row>
    <row r="193" spans="1:19" s="68" customFormat="1" ht="166.5" customHeight="1">
      <c r="A193" s="113">
        <v>703</v>
      </c>
      <c r="B193" s="21" t="s">
        <v>629</v>
      </c>
      <c r="C193" s="34" t="s">
        <v>373</v>
      </c>
      <c r="D193" s="182" t="s">
        <v>1353</v>
      </c>
      <c r="E193" s="72" t="s">
        <v>479</v>
      </c>
      <c r="F193" s="8" t="s">
        <v>133</v>
      </c>
      <c r="G193" s="175">
        <v>44846</v>
      </c>
      <c r="H193" s="176" t="s">
        <v>134</v>
      </c>
      <c r="I193" s="15" t="s">
        <v>6</v>
      </c>
      <c r="J193" s="15" t="s">
        <v>138</v>
      </c>
      <c r="K193" s="15" t="s">
        <v>372</v>
      </c>
      <c r="L193" s="15" t="s">
        <v>33</v>
      </c>
      <c r="M193" s="44">
        <v>1796466.67</v>
      </c>
      <c r="N193" s="44">
        <v>0</v>
      </c>
      <c r="O193" s="49">
        <v>1697660.98</v>
      </c>
      <c r="P193" s="44"/>
      <c r="Q193" s="44"/>
      <c r="R193" s="44"/>
      <c r="S193" s="110">
        <v>3</v>
      </c>
    </row>
    <row r="194" spans="1:19" s="68" customFormat="1" ht="212.25" customHeight="1">
      <c r="A194" s="113">
        <v>703</v>
      </c>
      <c r="B194" s="21" t="s">
        <v>557</v>
      </c>
      <c r="C194" s="34" t="s">
        <v>374</v>
      </c>
      <c r="D194" s="191" t="s">
        <v>1354</v>
      </c>
      <c r="E194" s="48" t="s">
        <v>199</v>
      </c>
      <c r="F194" s="23" t="s">
        <v>150</v>
      </c>
      <c r="G194" s="189">
        <v>43580</v>
      </c>
      <c r="H194" s="176" t="s">
        <v>134</v>
      </c>
      <c r="I194" s="15" t="s">
        <v>6</v>
      </c>
      <c r="J194" s="15" t="s">
        <v>138</v>
      </c>
      <c r="K194" s="15" t="s">
        <v>375</v>
      </c>
      <c r="L194" s="15" t="s">
        <v>33</v>
      </c>
      <c r="M194" s="44">
        <v>134862</v>
      </c>
      <c r="N194" s="44">
        <v>134862</v>
      </c>
      <c r="O194" s="44"/>
      <c r="P194" s="44"/>
      <c r="Q194" s="44" t="s">
        <v>379</v>
      </c>
      <c r="R194" s="44"/>
      <c r="S194" s="110">
        <v>3</v>
      </c>
    </row>
    <row r="195" spans="1:19" s="68" customFormat="1" ht="207" customHeight="1">
      <c r="A195" s="113">
        <v>703</v>
      </c>
      <c r="B195" s="21" t="s">
        <v>630</v>
      </c>
      <c r="C195" s="34" t="s">
        <v>432</v>
      </c>
      <c r="D195" s="182" t="s">
        <v>1353</v>
      </c>
      <c r="E195" s="72" t="s">
        <v>384</v>
      </c>
      <c r="F195" s="8" t="s">
        <v>133</v>
      </c>
      <c r="G195" s="175">
        <v>44846</v>
      </c>
      <c r="H195" s="176" t="s">
        <v>134</v>
      </c>
      <c r="I195" s="15" t="s">
        <v>6</v>
      </c>
      <c r="J195" s="15" t="s">
        <v>138</v>
      </c>
      <c r="K195" s="15" t="s">
        <v>376</v>
      </c>
      <c r="L195" s="15" t="s">
        <v>33</v>
      </c>
      <c r="M195" s="44">
        <v>1796466.67</v>
      </c>
      <c r="N195" s="44">
        <v>0</v>
      </c>
      <c r="O195" s="49">
        <v>1697660.98</v>
      </c>
      <c r="P195" s="44"/>
      <c r="Q195" s="44"/>
      <c r="R195" s="44"/>
      <c r="S195" s="110">
        <v>3</v>
      </c>
    </row>
    <row r="196" spans="1:19" ht="212.25" customHeight="1">
      <c r="A196" s="569">
        <v>703</v>
      </c>
      <c r="B196" s="517" t="s">
        <v>631</v>
      </c>
      <c r="C196" s="577" t="s">
        <v>246</v>
      </c>
      <c r="D196" s="699" t="s">
        <v>1353</v>
      </c>
      <c r="E196" s="72" t="s">
        <v>199</v>
      </c>
      <c r="F196" s="18" t="s">
        <v>150</v>
      </c>
      <c r="G196" s="165">
        <v>43580</v>
      </c>
      <c r="H196" s="282" t="s">
        <v>134</v>
      </c>
      <c r="I196" s="15" t="s">
        <v>6</v>
      </c>
      <c r="J196" s="15" t="s">
        <v>138</v>
      </c>
      <c r="K196" s="15" t="s">
        <v>247</v>
      </c>
      <c r="L196" s="15" t="s">
        <v>143</v>
      </c>
      <c r="M196" s="44">
        <f>M197+M198</f>
        <v>3310109</v>
      </c>
      <c r="N196" s="44">
        <f>N197+N198</f>
        <v>3207978.17</v>
      </c>
      <c r="O196" s="49">
        <f>O197+O198</f>
        <v>3792700</v>
      </c>
      <c r="P196" s="44">
        <f>SUM(P197:P198)</f>
        <v>3660500</v>
      </c>
      <c r="Q196" s="44">
        <f>SUM(Q197:Q198)</f>
        <v>3660500</v>
      </c>
      <c r="R196" s="44">
        <f>SUM(R197:R198)</f>
        <v>3660500</v>
      </c>
      <c r="S196" s="110">
        <v>3</v>
      </c>
    </row>
    <row r="197" spans="1:19" ht="45.75" customHeight="1">
      <c r="A197" s="570"/>
      <c r="B197" s="518"/>
      <c r="C197" s="578"/>
      <c r="D197" s="771"/>
      <c r="E197" s="574" t="s">
        <v>273</v>
      </c>
      <c r="F197" s="29"/>
      <c r="G197" s="185"/>
      <c r="H197" s="186"/>
      <c r="I197" s="11" t="s">
        <v>6</v>
      </c>
      <c r="J197" s="11" t="s">
        <v>138</v>
      </c>
      <c r="K197" s="11" t="s">
        <v>247</v>
      </c>
      <c r="L197" s="11" t="s">
        <v>313</v>
      </c>
      <c r="M197" s="42">
        <v>1689600</v>
      </c>
      <c r="N197" s="42">
        <v>1689569.17</v>
      </c>
      <c r="O197" s="42">
        <v>0</v>
      </c>
      <c r="P197" s="42"/>
      <c r="Q197" s="42"/>
      <c r="R197" s="42"/>
      <c r="S197" s="110">
        <v>3</v>
      </c>
    </row>
    <row r="198" spans="1:19" ht="95.25" customHeight="1">
      <c r="A198" s="588"/>
      <c r="B198" s="530"/>
      <c r="C198" s="594"/>
      <c r="D198" s="700"/>
      <c r="E198" s="593"/>
      <c r="F198" s="188"/>
      <c r="G198" s="192"/>
      <c r="H198" s="193"/>
      <c r="I198" s="41" t="s">
        <v>6</v>
      </c>
      <c r="J198" s="41" t="s">
        <v>138</v>
      </c>
      <c r="K198" s="41" t="s">
        <v>247</v>
      </c>
      <c r="L198" s="41" t="s">
        <v>141</v>
      </c>
      <c r="M198" s="42">
        <v>1620509</v>
      </c>
      <c r="N198" s="42">
        <v>1518409</v>
      </c>
      <c r="O198" s="42">
        <v>3792700</v>
      </c>
      <c r="P198" s="42">
        <v>3660500</v>
      </c>
      <c r="Q198" s="42">
        <v>3660500</v>
      </c>
      <c r="R198" s="42">
        <v>3660500</v>
      </c>
      <c r="S198" s="110">
        <v>3</v>
      </c>
    </row>
    <row r="199" spans="1:19" ht="102.75" customHeight="1">
      <c r="A199" s="172">
        <v>703</v>
      </c>
      <c r="B199" s="24" t="s">
        <v>632</v>
      </c>
      <c r="C199" s="69" t="s">
        <v>315</v>
      </c>
      <c r="D199" s="191" t="s">
        <v>1354</v>
      </c>
      <c r="E199" s="36" t="s">
        <v>336</v>
      </c>
      <c r="F199" s="8" t="s">
        <v>133</v>
      </c>
      <c r="G199" s="175">
        <v>44687</v>
      </c>
      <c r="H199" s="176" t="s">
        <v>134</v>
      </c>
      <c r="I199" s="15" t="s">
        <v>6</v>
      </c>
      <c r="J199" s="15" t="s">
        <v>138</v>
      </c>
      <c r="K199" s="15" t="s">
        <v>314</v>
      </c>
      <c r="L199" s="15" t="s">
        <v>33</v>
      </c>
      <c r="M199" s="44">
        <v>3871700</v>
      </c>
      <c r="N199" s="44">
        <v>3852352.45</v>
      </c>
      <c r="O199" s="44">
        <v>0</v>
      </c>
      <c r="P199" s="44"/>
      <c r="Q199" s="44"/>
      <c r="R199" s="44"/>
      <c r="S199" s="110">
        <v>3</v>
      </c>
    </row>
    <row r="200" spans="1:19" ht="211.5" customHeight="1">
      <c r="A200" s="115">
        <v>703</v>
      </c>
      <c r="B200" s="24" t="s">
        <v>633</v>
      </c>
      <c r="C200" s="70" t="s">
        <v>316</v>
      </c>
      <c r="D200" s="191" t="s">
        <v>1355</v>
      </c>
      <c r="E200" s="36" t="s">
        <v>193</v>
      </c>
      <c r="F200" s="109" t="s">
        <v>133</v>
      </c>
      <c r="G200" s="175">
        <v>43580</v>
      </c>
      <c r="H200" s="176" t="s">
        <v>134</v>
      </c>
      <c r="I200" s="15" t="s">
        <v>6</v>
      </c>
      <c r="J200" s="15" t="s">
        <v>138</v>
      </c>
      <c r="K200" s="15" t="s">
        <v>317</v>
      </c>
      <c r="L200" s="15" t="s">
        <v>33</v>
      </c>
      <c r="M200" s="44">
        <v>1029200</v>
      </c>
      <c r="N200" s="44">
        <v>1024043.05</v>
      </c>
      <c r="O200" s="44">
        <v>0</v>
      </c>
      <c r="P200" s="44"/>
      <c r="Q200" s="44"/>
      <c r="R200" s="44"/>
      <c r="S200" s="110">
        <v>3</v>
      </c>
    </row>
    <row r="201" spans="1:19" ht="206.25" customHeight="1">
      <c r="A201" s="113">
        <v>703</v>
      </c>
      <c r="B201" s="102" t="s">
        <v>634</v>
      </c>
      <c r="C201" s="71" t="s">
        <v>249</v>
      </c>
      <c r="D201" s="182" t="s">
        <v>1353</v>
      </c>
      <c r="E201" s="36" t="s">
        <v>193</v>
      </c>
      <c r="F201" s="109" t="s">
        <v>133</v>
      </c>
      <c r="G201" s="175">
        <v>43580</v>
      </c>
      <c r="H201" s="176" t="s">
        <v>134</v>
      </c>
      <c r="I201" s="26" t="s">
        <v>6</v>
      </c>
      <c r="J201" s="26" t="s">
        <v>138</v>
      </c>
      <c r="K201" s="26" t="s">
        <v>248</v>
      </c>
      <c r="L201" s="26" t="s">
        <v>33</v>
      </c>
      <c r="M201" s="44">
        <v>0</v>
      </c>
      <c r="N201" s="44">
        <v>0</v>
      </c>
      <c r="O201" s="44">
        <v>0</v>
      </c>
      <c r="P201" s="44">
        <v>0</v>
      </c>
      <c r="Q201" s="44">
        <v>0</v>
      </c>
      <c r="R201" s="44">
        <v>0</v>
      </c>
      <c r="S201" s="124">
        <v>3</v>
      </c>
    </row>
    <row r="202" spans="1:19" ht="126" customHeight="1">
      <c r="A202" s="113">
        <v>703</v>
      </c>
      <c r="B202" s="21" t="s">
        <v>635</v>
      </c>
      <c r="C202" s="577" t="s">
        <v>108</v>
      </c>
      <c r="D202" s="187" t="s">
        <v>1353</v>
      </c>
      <c r="E202" s="693" t="s">
        <v>353</v>
      </c>
      <c r="F202" s="22" t="s">
        <v>133</v>
      </c>
      <c r="G202" s="116" t="s">
        <v>354</v>
      </c>
      <c r="H202" s="178" t="s">
        <v>355</v>
      </c>
      <c r="I202" s="25" t="s">
        <v>6</v>
      </c>
      <c r="J202" s="25" t="s">
        <v>138</v>
      </c>
      <c r="K202" s="25" t="s">
        <v>62</v>
      </c>
      <c r="L202" s="25" t="s">
        <v>39</v>
      </c>
      <c r="M202" s="13">
        <v>9059771</v>
      </c>
      <c r="N202" s="13">
        <v>8890293.3200000003</v>
      </c>
      <c r="O202" s="37">
        <v>9332900</v>
      </c>
      <c r="P202" s="13">
        <v>6859700</v>
      </c>
      <c r="Q202" s="13">
        <v>6869700</v>
      </c>
      <c r="R202" s="13">
        <v>6869700</v>
      </c>
      <c r="S202" s="112">
        <v>3</v>
      </c>
    </row>
    <row r="203" spans="1:19" ht="72.75" customHeight="1">
      <c r="A203" s="119"/>
      <c r="B203" s="24"/>
      <c r="C203" s="594"/>
      <c r="D203" s="191"/>
      <c r="E203" s="698"/>
      <c r="F203" s="22"/>
      <c r="G203" s="116"/>
      <c r="H203" s="178"/>
      <c r="I203" s="41"/>
      <c r="J203" s="41"/>
      <c r="K203" s="41"/>
      <c r="L203" s="41"/>
      <c r="M203" s="44"/>
      <c r="N203" s="44"/>
      <c r="O203" s="44"/>
      <c r="P203" s="44"/>
      <c r="Q203" s="44"/>
      <c r="R203" s="44"/>
      <c r="S203" s="129"/>
    </row>
    <row r="204" spans="1:19" ht="206.25" customHeight="1">
      <c r="A204" s="113">
        <v>703</v>
      </c>
      <c r="B204" s="21" t="s">
        <v>636</v>
      </c>
      <c r="C204" s="71" t="s">
        <v>382</v>
      </c>
      <c r="D204" s="182" t="s">
        <v>1353</v>
      </c>
      <c r="E204" s="48" t="s">
        <v>27</v>
      </c>
      <c r="F204" s="109" t="s">
        <v>150</v>
      </c>
      <c r="G204" s="175">
        <v>42736</v>
      </c>
      <c r="H204" s="176" t="s">
        <v>134</v>
      </c>
      <c r="I204" s="15" t="s">
        <v>6</v>
      </c>
      <c r="J204" s="15" t="s">
        <v>138</v>
      </c>
      <c r="K204" s="15" t="s">
        <v>383</v>
      </c>
      <c r="L204" s="15" t="s">
        <v>39</v>
      </c>
      <c r="M204" s="16">
        <v>0</v>
      </c>
      <c r="N204" s="16">
        <v>0</v>
      </c>
      <c r="O204" s="16">
        <v>0</v>
      </c>
      <c r="P204" s="16">
        <v>0</v>
      </c>
      <c r="Q204" s="16">
        <v>2500000</v>
      </c>
      <c r="R204" s="16">
        <v>0</v>
      </c>
      <c r="S204" s="110">
        <v>3</v>
      </c>
    </row>
    <row r="205" spans="1:19" ht="215.25" customHeight="1">
      <c r="A205" s="113">
        <v>703</v>
      </c>
      <c r="B205" s="21" t="s">
        <v>637</v>
      </c>
      <c r="C205" s="71" t="s">
        <v>250</v>
      </c>
      <c r="D205" s="182" t="s">
        <v>1353</v>
      </c>
      <c r="E205" s="36" t="s">
        <v>193</v>
      </c>
      <c r="F205" s="109" t="s">
        <v>133</v>
      </c>
      <c r="G205" s="175">
        <v>43580</v>
      </c>
      <c r="H205" s="176" t="s">
        <v>134</v>
      </c>
      <c r="I205" s="15" t="s">
        <v>6</v>
      </c>
      <c r="J205" s="15" t="s">
        <v>138</v>
      </c>
      <c r="K205" s="15" t="s">
        <v>251</v>
      </c>
      <c r="L205" s="15" t="s">
        <v>33</v>
      </c>
      <c r="M205" s="16">
        <v>0</v>
      </c>
      <c r="N205" s="16">
        <v>0</v>
      </c>
      <c r="O205" s="17">
        <v>758800</v>
      </c>
      <c r="P205" s="16">
        <v>0</v>
      </c>
      <c r="Q205" s="16">
        <v>0</v>
      </c>
      <c r="R205" s="16">
        <v>0</v>
      </c>
      <c r="S205" s="110">
        <v>3</v>
      </c>
    </row>
    <row r="206" spans="1:19" ht="156.75" customHeight="1">
      <c r="A206" s="113">
        <v>703</v>
      </c>
      <c r="B206" s="21" t="s">
        <v>638</v>
      </c>
      <c r="C206" s="71" t="s">
        <v>504</v>
      </c>
      <c r="D206" s="699" t="s">
        <v>1355</v>
      </c>
      <c r="E206" s="573" t="s">
        <v>503</v>
      </c>
      <c r="F206" s="579" t="s">
        <v>133</v>
      </c>
      <c r="G206" s="734">
        <v>45069</v>
      </c>
      <c r="H206" s="575" t="s">
        <v>134</v>
      </c>
      <c r="I206" s="15" t="s">
        <v>6</v>
      </c>
      <c r="J206" s="15" t="s">
        <v>138</v>
      </c>
      <c r="K206" s="15" t="s">
        <v>438</v>
      </c>
      <c r="L206" s="15" t="s">
        <v>33</v>
      </c>
      <c r="M206" s="16"/>
      <c r="N206" s="16"/>
      <c r="O206" s="17">
        <v>5000000</v>
      </c>
      <c r="P206" s="16"/>
      <c r="Q206" s="16"/>
      <c r="R206" s="16"/>
      <c r="S206" s="124"/>
    </row>
    <row r="207" spans="1:19" ht="93.75" customHeight="1">
      <c r="A207" s="113">
        <v>703</v>
      </c>
      <c r="B207" s="21" t="s">
        <v>639</v>
      </c>
      <c r="C207" s="71" t="s">
        <v>439</v>
      </c>
      <c r="D207" s="700"/>
      <c r="E207" s="593"/>
      <c r="F207" s="589"/>
      <c r="G207" s="736"/>
      <c r="H207" s="752"/>
      <c r="I207" s="15" t="s">
        <v>6</v>
      </c>
      <c r="J207" s="15" t="s">
        <v>138</v>
      </c>
      <c r="K207" s="15" t="s">
        <v>440</v>
      </c>
      <c r="L207" s="15" t="s">
        <v>141</v>
      </c>
      <c r="M207" s="16"/>
      <c r="N207" s="16"/>
      <c r="O207" s="17">
        <v>3864700</v>
      </c>
      <c r="P207" s="16"/>
      <c r="Q207" s="16"/>
      <c r="R207" s="16"/>
      <c r="S207" s="124"/>
    </row>
    <row r="208" spans="1:19" ht="280.5">
      <c r="A208" s="113">
        <v>703</v>
      </c>
      <c r="B208" s="21" t="s">
        <v>640</v>
      </c>
      <c r="C208" s="71" t="s">
        <v>441</v>
      </c>
      <c r="D208" s="191" t="s">
        <v>1354</v>
      </c>
      <c r="E208" s="36" t="s">
        <v>514</v>
      </c>
      <c r="F208" s="109"/>
      <c r="G208" s="175"/>
      <c r="H208" s="176"/>
      <c r="I208" s="15" t="s">
        <v>6</v>
      </c>
      <c r="J208" s="15" t="s">
        <v>138</v>
      </c>
      <c r="K208" s="15" t="s">
        <v>442</v>
      </c>
      <c r="L208" s="15" t="s">
        <v>141</v>
      </c>
      <c r="M208" s="16"/>
      <c r="N208" s="16"/>
      <c r="O208" s="17">
        <v>899700</v>
      </c>
      <c r="P208" s="16"/>
      <c r="Q208" s="16"/>
      <c r="R208" s="16"/>
      <c r="S208" s="124"/>
    </row>
    <row r="209" spans="1:19" ht="92.25" customHeight="1">
      <c r="A209" s="113">
        <v>703</v>
      </c>
      <c r="B209" s="517" t="s">
        <v>641</v>
      </c>
      <c r="C209" s="577" t="s">
        <v>82</v>
      </c>
      <c r="D209" s="72" t="s">
        <v>1326</v>
      </c>
      <c r="E209" s="111" t="s">
        <v>88</v>
      </c>
      <c r="F209" s="18" t="s">
        <v>133</v>
      </c>
      <c r="G209" s="165">
        <v>42446</v>
      </c>
      <c r="H209" s="282" t="s">
        <v>134</v>
      </c>
      <c r="I209" s="26" t="s">
        <v>6</v>
      </c>
      <c r="J209" s="26" t="s">
        <v>6</v>
      </c>
      <c r="K209" s="26" t="s">
        <v>83</v>
      </c>
      <c r="L209" s="26" t="s">
        <v>143</v>
      </c>
      <c r="M209" s="16">
        <f t="shared" ref="M209:R209" si="14">SUM(M210:M213)</f>
        <v>9797800</v>
      </c>
      <c r="N209" s="16">
        <f t="shared" si="14"/>
        <v>9731245.370000001</v>
      </c>
      <c r="O209" s="17">
        <f t="shared" si="14"/>
        <v>12274000</v>
      </c>
      <c r="P209" s="16">
        <f t="shared" si="14"/>
        <v>12904900</v>
      </c>
      <c r="Q209" s="16">
        <f t="shared" si="14"/>
        <v>13340000</v>
      </c>
      <c r="R209" s="16">
        <f t="shared" si="14"/>
        <v>13862000</v>
      </c>
      <c r="S209" s="124">
        <v>3</v>
      </c>
    </row>
    <row r="210" spans="1:19" ht="15" customHeight="1">
      <c r="A210" s="115"/>
      <c r="B210" s="518"/>
      <c r="C210" s="578"/>
      <c r="D210" s="194"/>
      <c r="E210" s="574" t="s">
        <v>89</v>
      </c>
      <c r="F210" s="18" t="s">
        <v>133</v>
      </c>
      <c r="G210" s="165">
        <v>42507</v>
      </c>
      <c r="H210" s="282" t="s">
        <v>134</v>
      </c>
      <c r="I210" s="11" t="s">
        <v>6</v>
      </c>
      <c r="J210" s="11" t="s">
        <v>6</v>
      </c>
      <c r="K210" s="11" t="s">
        <v>83</v>
      </c>
      <c r="L210" s="11" t="s">
        <v>144</v>
      </c>
      <c r="M210" s="14">
        <v>7419200</v>
      </c>
      <c r="N210" s="14">
        <v>7400876.2699999996</v>
      </c>
      <c r="O210" s="14">
        <v>9202900</v>
      </c>
      <c r="P210" s="14">
        <v>9655100</v>
      </c>
      <c r="Q210" s="14">
        <v>10029000</v>
      </c>
      <c r="R210" s="14">
        <v>10430000</v>
      </c>
      <c r="S210" s="110">
        <v>3</v>
      </c>
    </row>
    <row r="211" spans="1:19" ht="15" customHeight="1">
      <c r="A211" s="115"/>
      <c r="B211" s="518"/>
      <c r="C211" s="578"/>
      <c r="D211" s="194"/>
      <c r="E211" s="574"/>
      <c r="F211" s="29"/>
      <c r="G211" s="165"/>
      <c r="H211" s="282"/>
      <c r="I211" s="11" t="s">
        <v>6</v>
      </c>
      <c r="J211" s="11" t="s">
        <v>6</v>
      </c>
      <c r="K211" s="11" t="s">
        <v>83</v>
      </c>
      <c r="L211" s="11" t="s">
        <v>84</v>
      </c>
      <c r="M211" s="14">
        <v>2215900</v>
      </c>
      <c r="N211" s="14">
        <v>2215091.9700000002</v>
      </c>
      <c r="O211" s="14">
        <v>2765100</v>
      </c>
      <c r="P211" s="14">
        <v>2915800</v>
      </c>
      <c r="Q211" s="14">
        <v>3029000</v>
      </c>
      <c r="R211" s="14">
        <v>3150000</v>
      </c>
      <c r="S211" s="110">
        <v>3</v>
      </c>
    </row>
    <row r="212" spans="1:19" ht="15" customHeight="1">
      <c r="A212" s="115"/>
      <c r="B212" s="518"/>
      <c r="C212" s="578"/>
      <c r="D212" s="194"/>
      <c r="E212" s="574"/>
      <c r="F212" s="29"/>
      <c r="G212" s="165"/>
      <c r="H212" s="282"/>
      <c r="I212" s="11" t="s">
        <v>6</v>
      </c>
      <c r="J212" s="11" t="s">
        <v>6</v>
      </c>
      <c r="K212" s="11" t="s">
        <v>83</v>
      </c>
      <c r="L212" s="11" t="s">
        <v>141</v>
      </c>
      <c r="M212" s="14">
        <v>162200</v>
      </c>
      <c r="N212" s="14">
        <v>115200</v>
      </c>
      <c r="O212" s="14">
        <v>305000</v>
      </c>
      <c r="P212" s="14">
        <v>332000</v>
      </c>
      <c r="Q212" s="14">
        <v>280000</v>
      </c>
      <c r="R212" s="14">
        <v>280000</v>
      </c>
      <c r="S212" s="110">
        <v>3</v>
      </c>
    </row>
    <row r="213" spans="1:19" ht="46.5" customHeight="1">
      <c r="A213" s="119"/>
      <c r="B213" s="530"/>
      <c r="C213" s="594"/>
      <c r="D213" s="191"/>
      <c r="E213" s="593"/>
      <c r="F213" s="188"/>
      <c r="G213" s="189"/>
      <c r="H213" s="195"/>
      <c r="I213" s="11" t="s">
        <v>6</v>
      </c>
      <c r="J213" s="11" t="s">
        <v>6</v>
      </c>
      <c r="K213" s="11" t="s">
        <v>83</v>
      </c>
      <c r="L213" s="11" t="s">
        <v>44</v>
      </c>
      <c r="M213" s="14">
        <v>500</v>
      </c>
      <c r="N213" s="14">
        <v>77.13</v>
      </c>
      <c r="O213" s="14">
        <v>1000</v>
      </c>
      <c r="P213" s="14">
        <v>2000</v>
      </c>
      <c r="Q213" s="14">
        <v>2000</v>
      </c>
      <c r="R213" s="14">
        <v>2000</v>
      </c>
      <c r="S213" s="110">
        <v>3</v>
      </c>
    </row>
    <row r="214" spans="1:19" ht="146.25" customHeight="1">
      <c r="A214" s="113">
        <v>703</v>
      </c>
      <c r="B214" s="517" t="s">
        <v>642</v>
      </c>
      <c r="C214" s="577" t="s">
        <v>208</v>
      </c>
      <c r="D214" s="187" t="s">
        <v>274</v>
      </c>
      <c r="E214" s="72" t="s">
        <v>512</v>
      </c>
      <c r="F214" s="28" t="s">
        <v>133</v>
      </c>
      <c r="G214" s="196">
        <v>44927</v>
      </c>
      <c r="H214" s="166" t="s">
        <v>19</v>
      </c>
      <c r="I214" s="26" t="s">
        <v>6</v>
      </c>
      <c r="J214" s="25" t="s">
        <v>6</v>
      </c>
      <c r="K214" s="25" t="s">
        <v>73</v>
      </c>
      <c r="L214" s="25" t="s">
        <v>143</v>
      </c>
      <c r="M214" s="670">
        <f t="shared" ref="M214:R214" si="15">SUM(M216:M217)</f>
        <v>448000</v>
      </c>
      <c r="N214" s="670">
        <f t="shared" si="15"/>
        <v>448000</v>
      </c>
      <c r="O214" s="679">
        <f t="shared" si="15"/>
        <v>498100</v>
      </c>
      <c r="P214" s="670">
        <f t="shared" si="15"/>
        <v>624100</v>
      </c>
      <c r="Q214" s="670">
        <f t="shared" si="15"/>
        <v>624100</v>
      </c>
      <c r="R214" s="670">
        <f t="shared" si="15"/>
        <v>624100</v>
      </c>
      <c r="S214" s="673">
        <v>3</v>
      </c>
    </row>
    <row r="215" spans="1:19" ht="39.950000000000003" customHeight="1">
      <c r="A215" s="115"/>
      <c r="B215" s="518"/>
      <c r="C215" s="578"/>
      <c r="D215" s="771" t="s">
        <v>275</v>
      </c>
      <c r="E215" s="574" t="s">
        <v>297</v>
      </c>
      <c r="F215" s="29" t="s">
        <v>133</v>
      </c>
      <c r="G215" s="165">
        <v>44562</v>
      </c>
      <c r="H215" s="178" t="s">
        <v>19</v>
      </c>
      <c r="I215" s="40"/>
      <c r="J215" s="41"/>
      <c r="K215" s="41"/>
      <c r="L215" s="41"/>
      <c r="M215" s="672"/>
      <c r="N215" s="672"/>
      <c r="O215" s="681"/>
      <c r="P215" s="672"/>
      <c r="Q215" s="672"/>
      <c r="R215" s="672"/>
      <c r="S215" s="675"/>
    </row>
    <row r="216" spans="1:19" ht="15" customHeight="1">
      <c r="A216" s="115"/>
      <c r="B216" s="518"/>
      <c r="C216" s="578"/>
      <c r="D216" s="771"/>
      <c r="E216" s="574"/>
      <c r="F216" s="29"/>
      <c r="G216" s="18"/>
      <c r="H216" s="45"/>
      <c r="I216" s="11" t="s">
        <v>6</v>
      </c>
      <c r="J216" s="11" t="s">
        <v>6</v>
      </c>
      <c r="K216" s="11" t="s">
        <v>73</v>
      </c>
      <c r="L216" s="11" t="s">
        <v>147</v>
      </c>
      <c r="M216" s="14">
        <v>344440.44</v>
      </c>
      <c r="N216" s="14">
        <v>344440.44</v>
      </c>
      <c r="O216" s="14">
        <v>382600</v>
      </c>
      <c r="P216" s="14">
        <v>481400</v>
      </c>
      <c r="Q216" s="14">
        <v>481400</v>
      </c>
      <c r="R216" s="14">
        <v>481400</v>
      </c>
      <c r="S216" s="129">
        <v>3</v>
      </c>
    </row>
    <row r="217" spans="1:19" s="122" customFormat="1" ht="108" customHeight="1">
      <c r="A217" s="119"/>
      <c r="B217" s="530"/>
      <c r="C217" s="594"/>
      <c r="D217" s="700"/>
      <c r="E217" s="593"/>
      <c r="F217" s="188"/>
      <c r="G217" s="23"/>
      <c r="H217" s="30"/>
      <c r="I217" s="41" t="s">
        <v>6</v>
      </c>
      <c r="J217" s="41" t="s">
        <v>6</v>
      </c>
      <c r="K217" s="41" t="s">
        <v>73</v>
      </c>
      <c r="L217" s="41" t="s">
        <v>74</v>
      </c>
      <c r="M217" s="14">
        <v>103559.56</v>
      </c>
      <c r="N217" s="14">
        <v>103559.56</v>
      </c>
      <c r="O217" s="14">
        <v>115500</v>
      </c>
      <c r="P217" s="14">
        <v>142700</v>
      </c>
      <c r="Q217" s="14">
        <v>142700</v>
      </c>
      <c r="R217" s="14">
        <v>142700</v>
      </c>
      <c r="S217" s="129">
        <v>3</v>
      </c>
    </row>
    <row r="218" spans="1:19" s="68" customFormat="1" ht="117" customHeight="1">
      <c r="A218" s="115">
        <v>703</v>
      </c>
      <c r="B218" s="173" t="s">
        <v>643</v>
      </c>
      <c r="C218" s="577" t="s">
        <v>90</v>
      </c>
      <c r="D218" s="194" t="s">
        <v>1320</v>
      </c>
      <c r="E218" s="111" t="s">
        <v>505</v>
      </c>
      <c r="F218" s="18" t="s">
        <v>133</v>
      </c>
      <c r="G218" s="165">
        <v>45225</v>
      </c>
      <c r="H218" s="45" t="s">
        <v>134</v>
      </c>
      <c r="I218" s="15" t="s">
        <v>6</v>
      </c>
      <c r="J218" s="15" t="s">
        <v>6</v>
      </c>
      <c r="K218" s="15" t="s">
        <v>46</v>
      </c>
      <c r="L218" s="15" t="s">
        <v>143</v>
      </c>
      <c r="M218" s="16"/>
      <c r="N218" s="16"/>
      <c r="O218" s="16"/>
      <c r="P218" s="16">
        <f>SUM(P219:P220)</f>
        <v>32200</v>
      </c>
      <c r="Q218" s="16">
        <f>SUM(Q219:Q220)</f>
        <v>33500</v>
      </c>
      <c r="R218" s="16">
        <f>SUM(R219:R220)</f>
        <v>34900</v>
      </c>
      <c r="S218" s="124">
        <v>3</v>
      </c>
    </row>
    <row r="219" spans="1:19" s="68" customFormat="1" ht="109.5" customHeight="1">
      <c r="A219" s="115"/>
      <c r="B219" s="171"/>
      <c r="C219" s="578"/>
      <c r="D219" s="194"/>
      <c r="E219" s="111" t="s">
        <v>421</v>
      </c>
      <c r="F219" s="18" t="s">
        <v>133</v>
      </c>
      <c r="G219" s="165">
        <v>39448</v>
      </c>
      <c r="H219" s="45" t="s">
        <v>134</v>
      </c>
      <c r="I219" s="11" t="s">
        <v>6</v>
      </c>
      <c r="J219" s="11" t="s">
        <v>6</v>
      </c>
      <c r="K219" s="11" t="s">
        <v>46</v>
      </c>
      <c r="L219" s="11" t="s">
        <v>147</v>
      </c>
      <c r="M219" s="14"/>
      <c r="N219" s="14"/>
      <c r="O219" s="14"/>
      <c r="P219" s="14">
        <v>22700</v>
      </c>
      <c r="Q219" s="14">
        <v>23600</v>
      </c>
      <c r="R219" s="14">
        <v>24600</v>
      </c>
      <c r="S219" s="124"/>
    </row>
    <row r="220" spans="1:19" s="68" customFormat="1" ht="27.75" customHeight="1">
      <c r="A220" s="115"/>
      <c r="B220" s="174"/>
      <c r="C220" s="594"/>
      <c r="D220" s="194"/>
      <c r="E220" s="73"/>
      <c r="F220" s="18"/>
      <c r="G220" s="165"/>
      <c r="H220" s="45"/>
      <c r="I220" s="11" t="s">
        <v>6</v>
      </c>
      <c r="J220" s="11" t="s">
        <v>6</v>
      </c>
      <c r="K220" s="11" t="s">
        <v>46</v>
      </c>
      <c r="L220" s="11" t="s">
        <v>74</v>
      </c>
      <c r="M220" s="14"/>
      <c r="N220" s="14"/>
      <c r="O220" s="14"/>
      <c r="P220" s="14">
        <v>9500</v>
      </c>
      <c r="Q220" s="14">
        <v>9900</v>
      </c>
      <c r="R220" s="14">
        <v>10300</v>
      </c>
      <c r="S220" s="124"/>
    </row>
    <row r="221" spans="1:19" ht="264.75" customHeight="1">
      <c r="A221" s="113">
        <v>703</v>
      </c>
      <c r="B221" s="173" t="s">
        <v>558</v>
      </c>
      <c r="C221" s="72" t="s">
        <v>76</v>
      </c>
      <c r="D221" s="72" t="s">
        <v>1356</v>
      </c>
      <c r="E221" s="173" t="s">
        <v>206</v>
      </c>
      <c r="F221" s="21" t="s">
        <v>133</v>
      </c>
      <c r="G221" s="121">
        <v>43901</v>
      </c>
      <c r="H221" s="166" t="s">
        <v>134</v>
      </c>
      <c r="I221" s="61" t="s">
        <v>14</v>
      </c>
      <c r="J221" s="61" t="s">
        <v>14</v>
      </c>
      <c r="K221" s="61" t="s">
        <v>75</v>
      </c>
      <c r="L221" s="61" t="s">
        <v>141</v>
      </c>
      <c r="M221" s="33">
        <v>10000</v>
      </c>
      <c r="N221" s="33">
        <v>10000</v>
      </c>
      <c r="O221" s="35">
        <v>10000</v>
      </c>
      <c r="P221" s="33">
        <v>0</v>
      </c>
      <c r="Q221" s="33">
        <v>0</v>
      </c>
      <c r="R221" s="33">
        <v>0</v>
      </c>
      <c r="S221" s="197" t="s">
        <v>263</v>
      </c>
    </row>
    <row r="222" spans="1:19" ht="237.75" customHeight="1">
      <c r="A222" s="113">
        <v>703</v>
      </c>
      <c r="B222" s="21" t="s">
        <v>559</v>
      </c>
      <c r="C222" s="72" t="s">
        <v>377</v>
      </c>
      <c r="D222" s="72" t="s">
        <v>1357</v>
      </c>
      <c r="E222" s="173" t="s">
        <v>206</v>
      </c>
      <c r="F222" s="173" t="s">
        <v>133</v>
      </c>
      <c r="G222" s="121">
        <v>43901</v>
      </c>
      <c r="H222" s="166" t="s">
        <v>134</v>
      </c>
      <c r="I222" s="286" t="s">
        <v>14</v>
      </c>
      <c r="J222" s="286" t="s">
        <v>14</v>
      </c>
      <c r="K222" s="286" t="s">
        <v>378</v>
      </c>
      <c r="L222" s="52" t="s">
        <v>141</v>
      </c>
      <c r="M222" s="33">
        <v>15000</v>
      </c>
      <c r="N222" s="33">
        <v>15000</v>
      </c>
      <c r="O222" s="33"/>
      <c r="P222" s="33"/>
      <c r="Q222" s="33"/>
      <c r="R222" s="33"/>
      <c r="S222" s="197" t="s">
        <v>263</v>
      </c>
    </row>
    <row r="223" spans="1:19" ht="68.25" customHeight="1">
      <c r="A223" s="569">
        <v>703</v>
      </c>
      <c r="B223" s="517" t="s">
        <v>346</v>
      </c>
      <c r="C223" s="695" t="s">
        <v>109</v>
      </c>
      <c r="D223" s="695" t="s">
        <v>266</v>
      </c>
      <c r="E223" s="692" t="s">
        <v>171</v>
      </c>
      <c r="F223" s="517" t="s">
        <v>133</v>
      </c>
      <c r="G223" s="690">
        <v>42736</v>
      </c>
      <c r="H223" s="503" t="s">
        <v>134</v>
      </c>
      <c r="I223" s="25" t="s">
        <v>3</v>
      </c>
      <c r="J223" s="25" t="s">
        <v>139</v>
      </c>
      <c r="K223" s="25" t="s">
        <v>63</v>
      </c>
      <c r="L223" s="25" t="s">
        <v>141</v>
      </c>
      <c r="M223" s="16">
        <v>63900</v>
      </c>
      <c r="N223" s="16">
        <v>51351.08</v>
      </c>
      <c r="O223" s="17">
        <v>69700</v>
      </c>
      <c r="P223" s="16">
        <v>85000</v>
      </c>
      <c r="Q223" s="16">
        <v>85000</v>
      </c>
      <c r="R223" s="16">
        <v>85000</v>
      </c>
      <c r="S223" s="110">
        <v>3</v>
      </c>
    </row>
    <row r="224" spans="1:19" ht="42" customHeight="1">
      <c r="A224" s="588"/>
      <c r="B224" s="530"/>
      <c r="C224" s="697"/>
      <c r="D224" s="697"/>
      <c r="E224" s="553"/>
      <c r="F224" s="524"/>
      <c r="G224" s="691"/>
      <c r="H224" s="501"/>
      <c r="I224" s="15" t="s">
        <v>3</v>
      </c>
      <c r="J224" s="15" t="s">
        <v>139</v>
      </c>
      <c r="K224" s="15" t="s">
        <v>63</v>
      </c>
      <c r="L224" s="15" t="s">
        <v>70</v>
      </c>
      <c r="M224" s="16">
        <v>6625400</v>
      </c>
      <c r="N224" s="16">
        <v>6576410.0899999999</v>
      </c>
      <c r="O224" s="17">
        <v>6971900</v>
      </c>
      <c r="P224" s="16">
        <v>8505500</v>
      </c>
      <c r="Q224" s="16">
        <v>8505500</v>
      </c>
      <c r="R224" s="16">
        <v>8505500</v>
      </c>
      <c r="S224" s="110">
        <v>3</v>
      </c>
    </row>
    <row r="225" spans="1:19" ht="77.25" customHeight="1">
      <c r="A225" s="569">
        <v>703</v>
      </c>
      <c r="B225" s="517" t="s">
        <v>400</v>
      </c>
      <c r="C225" s="573" t="s">
        <v>444</v>
      </c>
      <c r="D225" s="695" t="s">
        <v>1358</v>
      </c>
      <c r="E225" s="573" t="s">
        <v>502</v>
      </c>
      <c r="F225" s="579" t="s">
        <v>133</v>
      </c>
      <c r="G225" s="690">
        <v>37279</v>
      </c>
      <c r="H225" s="503" t="s">
        <v>134</v>
      </c>
      <c r="I225" s="15" t="s">
        <v>3</v>
      </c>
      <c r="J225" s="15" t="s">
        <v>139</v>
      </c>
      <c r="K225" s="15" t="s">
        <v>443</v>
      </c>
      <c r="L225" s="15" t="s">
        <v>141</v>
      </c>
      <c r="M225" s="16"/>
      <c r="N225" s="16"/>
      <c r="O225" s="17">
        <v>2000</v>
      </c>
      <c r="P225" s="16">
        <v>200</v>
      </c>
      <c r="Q225" s="16">
        <v>200</v>
      </c>
      <c r="R225" s="16">
        <v>200</v>
      </c>
      <c r="S225" s="110"/>
    </row>
    <row r="226" spans="1:19" ht="30" customHeight="1">
      <c r="A226" s="588"/>
      <c r="B226" s="530"/>
      <c r="C226" s="593"/>
      <c r="D226" s="697"/>
      <c r="E226" s="593"/>
      <c r="F226" s="589"/>
      <c r="G226" s="691"/>
      <c r="H226" s="501"/>
      <c r="I226" s="15" t="s">
        <v>3</v>
      </c>
      <c r="J226" s="15" t="s">
        <v>139</v>
      </c>
      <c r="K226" s="15" t="s">
        <v>443</v>
      </c>
      <c r="L226" s="15" t="s">
        <v>70</v>
      </c>
      <c r="M226" s="16"/>
      <c r="N226" s="16"/>
      <c r="O226" s="17">
        <v>193000</v>
      </c>
      <c r="P226" s="16">
        <v>18000</v>
      </c>
      <c r="Q226" s="16">
        <v>18000</v>
      </c>
      <c r="R226" s="16">
        <v>18000</v>
      </c>
      <c r="S226" s="110"/>
    </row>
    <row r="227" spans="1:19" ht="96.75" customHeight="1">
      <c r="A227" s="134">
        <v>703</v>
      </c>
      <c r="B227" s="21" t="s">
        <v>644</v>
      </c>
      <c r="C227" s="34" t="s">
        <v>218</v>
      </c>
      <c r="D227" s="72" t="s">
        <v>1359</v>
      </c>
      <c r="E227" s="173" t="s">
        <v>30</v>
      </c>
      <c r="F227" s="102" t="s">
        <v>133</v>
      </c>
      <c r="G227" s="131">
        <v>40302</v>
      </c>
      <c r="H227" s="60" t="s">
        <v>134</v>
      </c>
      <c r="I227" s="15" t="s">
        <v>3</v>
      </c>
      <c r="J227" s="15" t="s">
        <v>4</v>
      </c>
      <c r="K227" s="15" t="s">
        <v>67</v>
      </c>
      <c r="L227" s="15" t="s">
        <v>5</v>
      </c>
      <c r="M227" s="55">
        <v>402</v>
      </c>
      <c r="N227" s="55">
        <v>0</v>
      </c>
      <c r="O227" s="74">
        <v>300</v>
      </c>
      <c r="P227" s="55">
        <v>0</v>
      </c>
      <c r="Q227" s="55">
        <v>0</v>
      </c>
      <c r="R227" s="55">
        <v>0</v>
      </c>
      <c r="S227" s="170">
        <v>3</v>
      </c>
    </row>
    <row r="228" spans="1:19" ht="179.25" customHeight="1">
      <c r="A228" s="113">
        <v>703</v>
      </c>
      <c r="B228" s="21" t="s">
        <v>645</v>
      </c>
      <c r="C228" s="34" t="s">
        <v>111</v>
      </c>
      <c r="D228" s="72" t="s">
        <v>1360</v>
      </c>
      <c r="E228" s="198" t="s">
        <v>409</v>
      </c>
      <c r="F228" s="102" t="s">
        <v>347</v>
      </c>
      <c r="G228" s="131" t="s">
        <v>348</v>
      </c>
      <c r="H228" s="36" t="s">
        <v>349</v>
      </c>
      <c r="I228" s="15" t="s">
        <v>3</v>
      </c>
      <c r="J228" s="15" t="s">
        <v>4</v>
      </c>
      <c r="K228" s="15" t="s">
        <v>64</v>
      </c>
      <c r="L228" s="15" t="s">
        <v>34</v>
      </c>
      <c r="M228" s="55">
        <v>92000</v>
      </c>
      <c r="N228" s="55">
        <v>92000</v>
      </c>
      <c r="O228" s="74">
        <v>110400</v>
      </c>
      <c r="P228" s="55">
        <v>110400</v>
      </c>
      <c r="Q228" s="55">
        <v>110400</v>
      </c>
      <c r="R228" s="55">
        <v>110400</v>
      </c>
      <c r="S228" s="170">
        <v>3</v>
      </c>
    </row>
    <row r="229" spans="1:19" ht="153" customHeight="1">
      <c r="A229" s="113">
        <v>703</v>
      </c>
      <c r="B229" s="21" t="s">
        <v>646</v>
      </c>
      <c r="C229" s="71" t="s">
        <v>220</v>
      </c>
      <c r="D229" s="72" t="s">
        <v>1361</v>
      </c>
      <c r="E229" s="173" t="s">
        <v>166</v>
      </c>
      <c r="F229" s="21" t="s">
        <v>133</v>
      </c>
      <c r="G229" s="116">
        <v>41228</v>
      </c>
      <c r="H229" s="45" t="s">
        <v>134</v>
      </c>
      <c r="I229" s="43" t="s">
        <v>3</v>
      </c>
      <c r="J229" s="43" t="s">
        <v>4</v>
      </c>
      <c r="K229" s="43" t="s">
        <v>211</v>
      </c>
      <c r="L229" s="26" t="s">
        <v>16</v>
      </c>
      <c r="M229" s="16">
        <v>709776</v>
      </c>
      <c r="N229" s="16">
        <v>709776</v>
      </c>
      <c r="O229" s="17">
        <v>1096860</v>
      </c>
      <c r="P229" s="16">
        <v>0</v>
      </c>
      <c r="Q229" s="16">
        <v>0</v>
      </c>
      <c r="R229" s="16">
        <v>0</v>
      </c>
      <c r="S229" s="124">
        <v>3</v>
      </c>
    </row>
    <row r="230" spans="1:19" ht="45.75" customHeight="1">
      <c r="A230" s="113">
        <v>703</v>
      </c>
      <c r="B230" s="21" t="s">
        <v>647</v>
      </c>
      <c r="C230" s="75" t="s">
        <v>219</v>
      </c>
      <c r="D230" s="72" t="s">
        <v>1362</v>
      </c>
      <c r="E230" s="693" t="s">
        <v>216</v>
      </c>
      <c r="F230" s="517" t="s">
        <v>133</v>
      </c>
      <c r="G230" s="690">
        <v>43825</v>
      </c>
      <c r="H230" s="503" t="s">
        <v>215</v>
      </c>
      <c r="I230" s="15" t="s">
        <v>3</v>
      </c>
      <c r="J230" s="15" t="s">
        <v>4</v>
      </c>
      <c r="K230" s="15" t="s">
        <v>85</v>
      </c>
      <c r="L230" s="25" t="s">
        <v>16</v>
      </c>
      <c r="M230" s="16">
        <v>1244250</v>
      </c>
      <c r="N230" s="16">
        <v>1244250</v>
      </c>
      <c r="O230" s="17">
        <v>2252222</v>
      </c>
      <c r="P230" s="16">
        <v>7038195</v>
      </c>
      <c r="Q230" s="16">
        <v>1788880</v>
      </c>
      <c r="R230" s="16">
        <v>2683324</v>
      </c>
      <c r="S230" s="112">
        <v>3</v>
      </c>
    </row>
    <row r="231" spans="1:19" ht="57.75" customHeight="1">
      <c r="A231" s="569">
        <v>703</v>
      </c>
      <c r="B231" s="775" t="s">
        <v>648</v>
      </c>
      <c r="C231" s="773" t="s">
        <v>112</v>
      </c>
      <c r="D231" s="695" t="s">
        <v>1362</v>
      </c>
      <c r="E231" s="694"/>
      <c r="F231" s="518"/>
      <c r="G231" s="714"/>
      <c r="H231" s="500"/>
      <c r="I231" s="676" t="s">
        <v>3</v>
      </c>
      <c r="J231" s="676" t="s">
        <v>4</v>
      </c>
      <c r="K231" s="676" t="s">
        <v>65</v>
      </c>
      <c r="L231" s="676" t="s">
        <v>16</v>
      </c>
      <c r="M231" s="670">
        <v>330750</v>
      </c>
      <c r="N231" s="670">
        <v>330750</v>
      </c>
      <c r="O231" s="679">
        <v>672742</v>
      </c>
      <c r="P231" s="670">
        <v>2102400</v>
      </c>
      <c r="Q231" s="670">
        <v>504600</v>
      </c>
      <c r="R231" s="670">
        <v>756900</v>
      </c>
      <c r="S231" s="673">
        <v>3</v>
      </c>
    </row>
    <row r="232" spans="1:19" ht="108" customHeight="1">
      <c r="A232" s="588"/>
      <c r="B232" s="776"/>
      <c r="C232" s="774"/>
      <c r="D232" s="697"/>
      <c r="E232" s="174" t="s">
        <v>537</v>
      </c>
      <c r="F232" s="24" t="s">
        <v>150</v>
      </c>
      <c r="G232" s="120">
        <v>44554</v>
      </c>
      <c r="H232" s="30" t="s">
        <v>536</v>
      </c>
      <c r="I232" s="678"/>
      <c r="J232" s="678"/>
      <c r="K232" s="678"/>
      <c r="L232" s="678"/>
      <c r="M232" s="672"/>
      <c r="N232" s="672"/>
      <c r="O232" s="681"/>
      <c r="P232" s="672"/>
      <c r="Q232" s="672"/>
      <c r="R232" s="672"/>
      <c r="S232" s="675"/>
    </row>
    <row r="233" spans="1:19" ht="200.25" customHeight="1">
      <c r="A233" s="115">
        <v>703</v>
      </c>
      <c r="B233" s="76" t="s">
        <v>649</v>
      </c>
      <c r="C233" s="77" t="s">
        <v>319</v>
      </c>
      <c r="D233" s="72" t="s">
        <v>1363</v>
      </c>
      <c r="E233" s="130" t="s">
        <v>337</v>
      </c>
      <c r="F233" s="102" t="s">
        <v>133</v>
      </c>
      <c r="G233" s="131">
        <v>44531</v>
      </c>
      <c r="H233" s="60" t="s">
        <v>134</v>
      </c>
      <c r="I233" s="15" t="s">
        <v>3</v>
      </c>
      <c r="J233" s="15" t="s">
        <v>4</v>
      </c>
      <c r="K233" s="15" t="s">
        <v>318</v>
      </c>
      <c r="L233" s="15" t="s">
        <v>5</v>
      </c>
      <c r="M233" s="44">
        <v>1175</v>
      </c>
      <c r="N233" s="44">
        <v>1175</v>
      </c>
      <c r="O233" s="44">
        <v>0</v>
      </c>
      <c r="P233" s="44">
        <v>0</v>
      </c>
      <c r="Q233" s="44">
        <v>0</v>
      </c>
      <c r="R233" s="44">
        <v>0</v>
      </c>
      <c r="S233" s="124">
        <v>3</v>
      </c>
    </row>
    <row r="234" spans="1:19" ht="94.5" customHeight="1">
      <c r="A234" s="134">
        <v>703</v>
      </c>
      <c r="B234" s="21" t="s">
        <v>650</v>
      </c>
      <c r="C234" s="34" t="s">
        <v>110</v>
      </c>
      <c r="D234" s="72" t="s">
        <v>1363</v>
      </c>
      <c r="E234" s="171" t="s">
        <v>31</v>
      </c>
      <c r="F234" s="22" t="s">
        <v>133</v>
      </c>
      <c r="G234" s="116">
        <v>40302</v>
      </c>
      <c r="H234" s="45" t="s">
        <v>134</v>
      </c>
      <c r="I234" s="26" t="s">
        <v>3</v>
      </c>
      <c r="J234" s="26" t="s">
        <v>4</v>
      </c>
      <c r="K234" s="26" t="s">
        <v>94</v>
      </c>
      <c r="L234" s="26" t="s">
        <v>5</v>
      </c>
      <c r="M234" s="55">
        <v>1510</v>
      </c>
      <c r="N234" s="55">
        <v>0</v>
      </c>
      <c r="O234" s="55">
        <v>0</v>
      </c>
      <c r="P234" s="55">
        <v>0</v>
      </c>
      <c r="Q234" s="55">
        <v>0</v>
      </c>
      <c r="R234" s="55">
        <v>0</v>
      </c>
      <c r="S234" s="168">
        <v>3</v>
      </c>
    </row>
    <row r="235" spans="1:19" ht="60.75" customHeight="1">
      <c r="A235" s="569">
        <v>703</v>
      </c>
      <c r="B235" s="517" t="s">
        <v>651</v>
      </c>
      <c r="C235" s="34" t="s">
        <v>385</v>
      </c>
      <c r="D235" s="72" t="s">
        <v>1362</v>
      </c>
      <c r="E235" s="577" t="s">
        <v>202</v>
      </c>
      <c r="F235" s="579" t="s">
        <v>133</v>
      </c>
      <c r="G235" s="575" t="s">
        <v>203</v>
      </c>
      <c r="H235" s="581" t="s">
        <v>134</v>
      </c>
      <c r="I235" s="25" t="s">
        <v>3</v>
      </c>
      <c r="J235" s="25" t="s">
        <v>135</v>
      </c>
      <c r="K235" s="25" t="s">
        <v>156</v>
      </c>
      <c r="L235" s="25" t="s">
        <v>16</v>
      </c>
      <c r="M235" s="16">
        <v>2432000</v>
      </c>
      <c r="N235" s="16">
        <v>2431983.11</v>
      </c>
      <c r="O235" s="17">
        <v>2847900</v>
      </c>
      <c r="P235" s="16">
        <v>1947400</v>
      </c>
      <c r="Q235" s="16">
        <v>2073200</v>
      </c>
      <c r="R235" s="16">
        <v>2104500</v>
      </c>
      <c r="S235" s="112">
        <v>3</v>
      </c>
    </row>
    <row r="236" spans="1:19" ht="151.5" customHeight="1">
      <c r="A236" s="588"/>
      <c r="B236" s="530"/>
      <c r="C236" s="34" t="s">
        <v>386</v>
      </c>
      <c r="D236" s="72" t="s">
        <v>1362</v>
      </c>
      <c r="E236" s="578"/>
      <c r="F236" s="589"/>
      <c r="G236" s="752"/>
      <c r="H236" s="711"/>
      <c r="I236" s="15" t="s">
        <v>3</v>
      </c>
      <c r="J236" s="15" t="s">
        <v>135</v>
      </c>
      <c r="K236" s="15" t="s">
        <v>156</v>
      </c>
      <c r="L236" s="15" t="s">
        <v>16</v>
      </c>
      <c r="M236" s="16">
        <v>999300</v>
      </c>
      <c r="N236" s="16">
        <v>880304.89</v>
      </c>
      <c r="O236" s="17">
        <v>1173972</v>
      </c>
      <c r="P236" s="16">
        <v>781600</v>
      </c>
      <c r="Q236" s="16">
        <v>781600</v>
      </c>
      <c r="R236" s="16">
        <v>781600</v>
      </c>
      <c r="S236" s="110">
        <v>3</v>
      </c>
    </row>
    <row r="237" spans="1:19" ht="57.75" customHeight="1">
      <c r="A237" s="113">
        <v>703</v>
      </c>
      <c r="B237" s="21" t="s">
        <v>560</v>
      </c>
      <c r="C237" s="34" t="s">
        <v>0</v>
      </c>
      <c r="D237" s="72" t="s">
        <v>1362</v>
      </c>
      <c r="E237" s="594"/>
      <c r="F237" s="23" t="s">
        <v>133</v>
      </c>
      <c r="G237" s="193"/>
      <c r="H237" s="199" t="s">
        <v>134</v>
      </c>
      <c r="I237" s="26" t="s">
        <v>3</v>
      </c>
      <c r="J237" s="26" t="s">
        <v>4</v>
      </c>
      <c r="K237" s="26" t="s">
        <v>66</v>
      </c>
      <c r="L237" s="26" t="s">
        <v>16</v>
      </c>
      <c r="M237" s="16">
        <v>0</v>
      </c>
      <c r="N237" s="16">
        <v>0</v>
      </c>
      <c r="O237" s="17">
        <v>103100</v>
      </c>
      <c r="P237" s="16">
        <v>117000</v>
      </c>
      <c r="Q237" s="16">
        <v>117000</v>
      </c>
      <c r="R237" s="16">
        <v>117000</v>
      </c>
      <c r="S237" s="124">
        <v>3</v>
      </c>
    </row>
    <row r="238" spans="1:19" ht="114.75">
      <c r="A238" s="113">
        <v>703</v>
      </c>
      <c r="B238" s="21" t="s">
        <v>561</v>
      </c>
      <c r="C238" s="78" t="s">
        <v>113</v>
      </c>
      <c r="D238" s="72" t="s">
        <v>1364</v>
      </c>
      <c r="E238" s="71" t="s">
        <v>69</v>
      </c>
      <c r="F238" s="102" t="s">
        <v>133</v>
      </c>
      <c r="G238" s="131">
        <v>42746</v>
      </c>
      <c r="H238" s="60" t="s">
        <v>134</v>
      </c>
      <c r="I238" s="15" t="s">
        <v>3</v>
      </c>
      <c r="J238" s="15" t="s">
        <v>4</v>
      </c>
      <c r="K238" s="15" t="s">
        <v>23</v>
      </c>
      <c r="L238" s="15" t="s">
        <v>34</v>
      </c>
      <c r="M238" s="16">
        <v>170000</v>
      </c>
      <c r="N238" s="16">
        <v>165400</v>
      </c>
      <c r="O238" s="17">
        <v>260000</v>
      </c>
      <c r="P238" s="16">
        <v>260000</v>
      </c>
      <c r="Q238" s="16">
        <v>260000</v>
      </c>
      <c r="R238" s="16">
        <v>260000</v>
      </c>
      <c r="S238" s="112">
        <v>3</v>
      </c>
    </row>
    <row r="239" spans="1:19" ht="114" customHeight="1">
      <c r="A239" s="113">
        <v>703</v>
      </c>
      <c r="B239" s="21" t="s">
        <v>562</v>
      </c>
      <c r="C239" s="78" t="s">
        <v>445</v>
      </c>
      <c r="D239" s="72" t="s">
        <v>1364</v>
      </c>
      <c r="E239" s="71" t="s">
        <v>580</v>
      </c>
      <c r="F239" s="102" t="s">
        <v>133</v>
      </c>
      <c r="G239" s="131" t="s">
        <v>578</v>
      </c>
      <c r="H239" s="60" t="s">
        <v>579</v>
      </c>
      <c r="I239" s="43" t="s">
        <v>3</v>
      </c>
      <c r="J239" s="43" t="s">
        <v>4</v>
      </c>
      <c r="K239" s="43" t="s">
        <v>446</v>
      </c>
      <c r="L239" s="43" t="s">
        <v>34</v>
      </c>
      <c r="M239" s="16"/>
      <c r="N239" s="16"/>
      <c r="O239" s="17">
        <v>234000</v>
      </c>
      <c r="P239" s="16">
        <v>158000</v>
      </c>
      <c r="Q239" s="16">
        <v>0</v>
      </c>
      <c r="R239" s="16">
        <v>0</v>
      </c>
      <c r="S239" s="112"/>
    </row>
    <row r="240" spans="1:19" ht="46.5" customHeight="1">
      <c r="A240" s="569">
        <v>703</v>
      </c>
      <c r="B240" s="517" t="s">
        <v>652</v>
      </c>
      <c r="C240" s="590" t="s">
        <v>447</v>
      </c>
      <c r="D240" s="695" t="s">
        <v>264</v>
      </c>
      <c r="E240" s="577" t="s">
        <v>581</v>
      </c>
      <c r="F240" s="517" t="s">
        <v>133</v>
      </c>
      <c r="G240" s="690">
        <v>44986</v>
      </c>
      <c r="H240" s="503" t="s">
        <v>134</v>
      </c>
      <c r="I240" s="43" t="s">
        <v>3</v>
      </c>
      <c r="J240" s="43" t="s">
        <v>4</v>
      </c>
      <c r="K240" s="43" t="s">
        <v>448</v>
      </c>
      <c r="L240" s="43" t="s">
        <v>141</v>
      </c>
      <c r="M240" s="16"/>
      <c r="N240" s="16"/>
      <c r="O240" s="17">
        <v>5000</v>
      </c>
      <c r="P240" s="16">
        <v>0</v>
      </c>
      <c r="Q240" s="16">
        <v>0</v>
      </c>
      <c r="R240" s="16">
        <v>0</v>
      </c>
      <c r="S240" s="112"/>
    </row>
    <row r="241" spans="1:19" ht="42.75" customHeight="1">
      <c r="A241" s="588"/>
      <c r="B241" s="530"/>
      <c r="C241" s="779"/>
      <c r="D241" s="697"/>
      <c r="E241" s="594"/>
      <c r="F241" s="530"/>
      <c r="G241" s="691"/>
      <c r="H241" s="501"/>
      <c r="I241" s="43" t="s">
        <v>3</v>
      </c>
      <c r="J241" s="43" t="s">
        <v>4</v>
      </c>
      <c r="K241" s="43" t="s">
        <v>448</v>
      </c>
      <c r="L241" s="43" t="s">
        <v>34</v>
      </c>
      <c r="M241" s="16"/>
      <c r="N241" s="16"/>
      <c r="O241" s="17">
        <v>370000</v>
      </c>
      <c r="P241" s="16">
        <v>480000</v>
      </c>
      <c r="Q241" s="16">
        <v>480000</v>
      </c>
      <c r="R241" s="16">
        <v>480000</v>
      </c>
      <c r="S241" s="112"/>
    </row>
    <row r="242" spans="1:19" ht="130.5" customHeight="1">
      <c r="A242" s="113">
        <v>703</v>
      </c>
      <c r="B242" s="21" t="s">
        <v>653</v>
      </c>
      <c r="C242" s="34" t="s">
        <v>115</v>
      </c>
      <c r="D242" s="72" t="s">
        <v>267</v>
      </c>
      <c r="E242" s="132" t="s">
        <v>410</v>
      </c>
      <c r="F242" s="22" t="s">
        <v>411</v>
      </c>
      <c r="G242" s="133">
        <v>44634</v>
      </c>
      <c r="H242" s="117" t="s">
        <v>134</v>
      </c>
      <c r="I242" s="43" t="s">
        <v>3</v>
      </c>
      <c r="J242" s="43" t="s">
        <v>7</v>
      </c>
      <c r="K242" s="43" t="s">
        <v>77</v>
      </c>
      <c r="L242" s="43" t="s">
        <v>270</v>
      </c>
      <c r="M242" s="16">
        <v>300000</v>
      </c>
      <c r="N242" s="16">
        <v>300000</v>
      </c>
      <c r="O242" s="17">
        <v>300000</v>
      </c>
      <c r="P242" s="16">
        <v>300000</v>
      </c>
      <c r="Q242" s="16">
        <v>300000</v>
      </c>
      <c r="R242" s="16">
        <v>300000</v>
      </c>
      <c r="S242" s="110">
        <v>3</v>
      </c>
    </row>
    <row r="243" spans="1:19" ht="217.5" customHeight="1">
      <c r="A243" s="113">
        <v>703</v>
      </c>
      <c r="B243" s="21" t="s">
        <v>563</v>
      </c>
      <c r="C243" s="34" t="s">
        <v>320</v>
      </c>
      <c r="D243" s="72" t="s">
        <v>268</v>
      </c>
      <c r="E243" s="114" t="s">
        <v>412</v>
      </c>
      <c r="F243" s="21" t="s">
        <v>133</v>
      </c>
      <c r="G243" s="200" t="s">
        <v>338</v>
      </c>
      <c r="H243" s="21" t="s">
        <v>134</v>
      </c>
      <c r="I243" s="15" t="s">
        <v>9</v>
      </c>
      <c r="J243" s="15" t="s">
        <v>139</v>
      </c>
      <c r="K243" s="15" t="s">
        <v>321</v>
      </c>
      <c r="L243" s="15" t="s">
        <v>33</v>
      </c>
      <c r="M243" s="13">
        <v>1180000</v>
      </c>
      <c r="N243" s="13">
        <v>1118735.6000000001</v>
      </c>
      <c r="O243" s="13">
        <v>0</v>
      </c>
      <c r="P243" s="13">
        <v>0</v>
      </c>
      <c r="Q243" s="13">
        <v>0</v>
      </c>
      <c r="R243" s="13">
        <v>0</v>
      </c>
      <c r="S243" s="112">
        <v>3</v>
      </c>
    </row>
    <row r="244" spans="1:19" ht="209.25" customHeight="1">
      <c r="A244" s="113">
        <v>703</v>
      </c>
      <c r="B244" s="21" t="s">
        <v>583</v>
      </c>
      <c r="C244" s="34" t="s">
        <v>486</v>
      </c>
      <c r="D244" s="72" t="s">
        <v>268</v>
      </c>
      <c r="E244" s="114" t="s">
        <v>412</v>
      </c>
      <c r="F244" s="21" t="s">
        <v>133</v>
      </c>
      <c r="G244" s="200" t="s">
        <v>338</v>
      </c>
      <c r="H244" s="21" t="s">
        <v>134</v>
      </c>
      <c r="I244" s="15" t="s">
        <v>9</v>
      </c>
      <c r="J244" s="15" t="s">
        <v>139</v>
      </c>
      <c r="K244" s="15" t="s">
        <v>487</v>
      </c>
      <c r="L244" s="15" t="s">
        <v>33</v>
      </c>
      <c r="M244" s="13">
        <v>0</v>
      </c>
      <c r="N244" s="13">
        <v>0</v>
      </c>
      <c r="O244" s="13">
        <v>0</v>
      </c>
      <c r="P244" s="13">
        <v>31035600</v>
      </c>
      <c r="Q244" s="13">
        <v>0</v>
      </c>
      <c r="R244" s="13">
        <v>0</v>
      </c>
      <c r="S244" s="112">
        <v>3</v>
      </c>
    </row>
    <row r="245" spans="1:19" ht="215.25" customHeight="1">
      <c r="A245" s="113">
        <v>703</v>
      </c>
      <c r="B245" s="21" t="s">
        <v>564</v>
      </c>
      <c r="C245" s="34" t="s">
        <v>488</v>
      </c>
      <c r="D245" s="72" t="s">
        <v>268</v>
      </c>
      <c r="E245" s="114" t="s">
        <v>412</v>
      </c>
      <c r="F245" s="21" t="s">
        <v>133</v>
      </c>
      <c r="G245" s="200" t="s">
        <v>338</v>
      </c>
      <c r="H245" s="21" t="s">
        <v>134</v>
      </c>
      <c r="I245" s="15" t="s">
        <v>9</v>
      </c>
      <c r="J245" s="15" t="s">
        <v>139</v>
      </c>
      <c r="K245" s="15" t="s">
        <v>489</v>
      </c>
      <c r="L245" s="15" t="s">
        <v>33</v>
      </c>
      <c r="M245" s="13">
        <v>0</v>
      </c>
      <c r="N245" s="13">
        <v>0</v>
      </c>
      <c r="O245" s="13">
        <v>0</v>
      </c>
      <c r="P245" s="13">
        <v>9270400</v>
      </c>
      <c r="Q245" s="13">
        <v>0</v>
      </c>
      <c r="R245" s="13">
        <v>0</v>
      </c>
      <c r="S245" s="112">
        <v>3</v>
      </c>
    </row>
    <row r="246" spans="1:19" ht="85.5" customHeight="1">
      <c r="A246" s="569">
        <v>703</v>
      </c>
      <c r="B246" s="173" t="s">
        <v>654</v>
      </c>
      <c r="C246" s="573" t="s">
        <v>582</v>
      </c>
      <c r="D246" s="695" t="s">
        <v>268</v>
      </c>
      <c r="E246" s="693" t="s">
        <v>412</v>
      </c>
      <c r="F246" s="517" t="s">
        <v>133</v>
      </c>
      <c r="G246" s="690" t="s">
        <v>338</v>
      </c>
      <c r="H246" s="517" t="s">
        <v>134</v>
      </c>
      <c r="I246" s="26" t="s">
        <v>9</v>
      </c>
      <c r="J246" s="26" t="s">
        <v>139</v>
      </c>
      <c r="K246" s="26" t="s">
        <v>490</v>
      </c>
      <c r="L246" s="26" t="s">
        <v>141</v>
      </c>
      <c r="M246" s="13">
        <v>0</v>
      </c>
      <c r="N246" s="13">
        <v>0</v>
      </c>
      <c r="O246" s="13">
        <v>0</v>
      </c>
      <c r="P246" s="13">
        <v>0</v>
      </c>
      <c r="Q246" s="13">
        <v>0</v>
      </c>
      <c r="R246" s="13">
        <v>12000000</v>
      </c>
      <c r="S246" s="673">
        <v>3</v>
      </c>
    </row>
    <row r="247" spans="1:19" ht="60" customHeight="1">
      <c r="A247" s="570"/>
      <c r="B247" s="173" t="s">
        <v>655</v>
      </c>
      <c r="C247" s="574"/>
      <c r="D247" s="696"/>
      <c r="E247" s="694"/>
      <c r="F247" s="518"/>
      <c r="G247" s="714"/>
      <c r="H247" s="518"/>
      <c r="I247" s="26"/>
      <c r="J247" s="26"/>
      <c r="K247" s="26"/>
      <c r="L247" s="26"/>
      <c r="M247" s="13">
        <v>0</v>
      </c>
      <c r="N247" s="13">
        <v>0</v>
      </c>
      <c r="O247" s="13">
        <v>0</v>
      </c>
      <c r="P247" s="13">
        <v>0</v>
      </c>
      <c r="Q247" s="13">
        <v>0</v>
      </c>
      <c r="R247" s="13">
        <v>2634200</v>
      </c>
      <c r="S247" s="674"/>
    </row>
    <row r="248" spans="1:19" ht="52.5" customHeight="1">
      <c r="A248" s="588"/>
      <c r="B248" s="173" t="s">
        <v>565</v>
      </c>
      <c r="C248" s="593"/>
      <c r="D248" s="697"/>
      <c r="E248" s="698"/>
      <c r="F248" s="530"/>
      <c r="G248" s="691"/>
      <c r="H248" s="530"/>
      <c r="I248" s="26"/>
      <c r="J248" s="26"/>
      <c r="K248" s="26"/>
      <c r="L248" s="26"/>
      <c r="M248" s="13">
        <v>0</v>
      </c>
      <c r="N248" s="13">
        <v>0</v>
      </c>
      <c r="O248" s="13">
        <v>0</v>
      </c>
      <c r="P248" s="13">
        <v>0</v>
      </c>
      <c r="Q248" s="13">
        <v>0</v>
      </c>
      <c r="R248" s="13">
        <v>147900</v>
      </c>
      <c r="S248" s="675"/>
    </row>
    <row r="249" spans="1:19" ht="75" customHeight="1">
      <c r="A249" s="113">
        <v>703</v>
      </c>
      <c r="B249" s="21" t="s">
        <v>656</v>
      </c>
      <c r="C249" s="36" t="s">
        <v>177</v>
      </c>
      <c r="D249" s="48" t="s">
        <v>283</v>
      </c>
      <c r="E249" s="36" t="s">
        <v>277</v>
      </c>
      <c r="F249" s="8" t="s">
        <v>133</v>
      </c>
      <c r="G249" s="175">
        <v>44236</v>
      </c>
      <c r="H249" s="176" t="s">
        <v>585</v>
      </c>
      <c r="I249" s="15" t="s">
        <v>9</v>
      </c>
      <c r="J249" s="15" t="s">
        <v>139</v>
      </c>
      <c r="K249" s="15" t="s">
        <v>41</v>
      </c>
      <c r="L249" s="15" t="s">
        <v>209</v>
      </c>
      <c r="M249" s="16">
        <v>116119.49</v>
      </c>
      <c r="N249" s="13">
        <v>116119.49</v>
      </c>
      <c r="O249" s="13">
        <v>0</v>
      </c>
      <c r="P249" s="13">
        <v>0</v>
      </c>
      <c r="Q249" s="13">
        <v>0</v>
      </c>
      <c r="R249" s="13">
        <v>0</v>
      </c>
      <c r="S249" s="110">
        <v>3</v>
      </c>
    </row>
    <row r="250" spans="1:19" ht="200.25" customHeight="1">
      <c r="A250" s="180">
        <v>703</v>
      </c>
      <c r="B250" s="102" t="s">
        <v>566</v>
      </c>
      <c r="C250" s="46" t="s">
        <v>322</v>
      </c>
      <c r="D250" s="48" t="s">
        <v>268</v>
      </c>
      <c r="E250" s="36" t="s">
        <v>193</v>
      </c>
      <c r="F250" s="8" t="s">
        <v>133</v>
      </c>
      <c r="G250" s="175">
        <v>43580</v>
      </c>
      <c r="H250" s="176" t="s">
        <v>134</v>
      </c>
      <c r="I250" s="43" t="s">
        <v>9</v>
      </c>
      <c r="J250" s="43" t="s">
        <v>139</v>
      </c>
      <c r="K250" s="43" t="s">
        <v>323</v>
      </c>
      <c r="L250" s="43" t="s">
        <v>33</v>
      </c>
      <c r="M250" s="44">
        <v>4811000</v>
      </c>
      <c r="N250" s="16">
        <v>1844211.6</v>
      </c>
      <c r="O250" s="17">
        <v>2966800</v>
      </c>
      <c r="P250" s="14"/>
      <c r="Q250" s="14"/>
      <c r="R250" s="14"/>
      <c r="S250" s="129">
        <v>3</v>
      </c>
    </row>
    <row r="251" spans="1:19" ht="213" customHeight="1">
      <c r="A251" s="180">
        <v>703</v>
      </c>
      <c r="B251" s="102" t="s">
        <v>657</v>
      </c>
      <c r="C251" s="46" t="s">
        <v>491</v>
      </c>
      <c r="D251" s="48" t="s">
        <v>268</v>
      </c>
      <c r="E251" s="36" t="s">
        <v>193</v>
      </c>
      <c r="F251" s="8" t="s">
        <v>133</v>
      </c>
      <c r="G251" s="175">
        <v>43580</v>
      </c>
      <c r="H251" s="176" t="s">
        <v>134</v>
      </c>
      <c r="I251" s="15" t="s">
        <v>9</v>
      </c>
      <c r="J251" s="15" t="s">
        <v>139</v>
      </c>
      <c r="K251" s="43" t="s">
        <v>492</v>
      </c>
      <c r="L251" s="43" t="s">
        <v>33</v>
      </c>
      <c r="M251" s="44">
        <v>0</v>
      </c>
      <c r="N251" s="16">
        <v>0</v>
      </c>
      <c r="O251" s="17">
        <v>0</v>
      </c>
      <c r="P251" s="16">
        <v>0</v>
      </c>
      <c r="Q251" s="16">
        <v>0</v>
      </c>
      <c r="R251" s="16">
        <v>73096800</v>
      </c>
      <c r="S251" s="110">
        <v>3</v>
      </c>
    </row>
    <row r="252" spans="1:19" ht="210" customHeight="1">
      <c r="A252" s="180">
        <v>703</v>
      </c>
      <c r="B252" s="102" t="s">
        <v>658</v>
      </c>
      <c r="C252" s="46" t="s">
        <v>538</v>
      </c>
      <c r="D252" s="48" t="s">
        <v>268</v>
      </c>
      <c r="E252" s="36" t="s">
        <v>193</v>
      </c>
      <c r="F252" s="8" t="s">
        <v>133</v>
      </c>
      <c r="G252" s="175">
        <v>43580</v>
      </c>
      <c r="H252" s="176" t="s">
        <v>134</v>
      </c>
      <c r="I252" s="43" t="s">
        <v>9</v>
      </c>
      <c r="J252" s="43" t="s">
        <v>139</v>
      </c>
      <c r="K252" s="43" t="s">
        <v>493</v>
      </c>
      <c r="L252" s="43" t="s">
        <v>33</v>
      </c>
      <c r="M252" s="44">
        <v>0</v>
      </c>
      <c r="N252" s="16">
        <v>0</v>
      </c>
      <c r="O252" s="17">
        <v>0</v>
      </c>
      <c r="P252" s="16">
        <v>0</v>
      </c>
      <c r="Q252" s="16">
        <v>0</v>
      </c>
      <c r="R252" s="16">
        <v>20618000</v>
      </c>
      <c r="S252" s="110">
        <v>3</v>
      </c>
    </row>
    <row r="253" spans="1:19" ht="63.75" customHeight="1">
      <c r="A253" s="172">
        <v>703</v>
      </c>
      <c r="B253" s="102" t="s">
        <v>659</v>
      </c>
      <c r="C253" s="36" t="s">
        <v>584</v>
      </c>
      <c r="D253" s="72" t="s">
        <v>282</v>
      </c>
      <c r="E253" s="132" t="s">
        <v>413</v>
      </c>
      <c r="F253" s="102" t="s">
        <v>133</v>
      </c>
      <c r="G253" s="131" t="s">
        <v>414</v>
      </c>
      <c r="H253" s="102" t="s">
        <v>134</v>
      </c>
      <c r="I253" s="43" t="s">
        <v>9</v>
      </c>
      <c r="J253" s="43" t="s">
        <v>139</v>
      </c>
      <c r="K253" s="43" t="s">
        <v>53</v>
      </c>
      <c r="L253" s="15" t="s">
        <v>151</v>
      </c>
      <c r="M253" s="16">
        <v>207265.38</v>
      </c>
      <c r="N253" s="16">
        <v>196998.39999999999</v>
      </c>
      <c r="O253" s="17">
        <v>20000</v>
      </c>
      <c r="P253" s="16">
        <v>0</v>
      </c>
      <c r="Q253" s="16">
        <v>0</v>
      </c>
      <c r="R253" s="16">
        <v>0</v>
      </c>
      <c r="S253" s="124">
        <v>3</v>
      </c>
    </row>
    <row r="254" spans="1:19" ht="69.75" customHeight="1">
      <c r="A254" s="569">
        <v>703</v>
      </c>
      <c r="B254" s="517" t="s">
        <v>660</v>
      </c>
      <c r="C254" s="573" t="s">
        <v>224</v>
      </c>
      <c r="D254" s="695" t="s">
        <v>268</v>
      </c>
      <c r="E254" s="573" t="s">
        <v>276</v>
      </c>
      <c r="F254" s="579" t="s">
        <v>133</v>
      </c>
      <c r="G254" s="690">
        <v>44232</v>
      </c>
      <c r="H254" s="690">
        <v>44926</v>
      </c>
      <c r="I254" s="15" t="s">
        <v>9</v>
      </c>
      <c r="J254" s="15" t="s">
        <v>139</v>
      </c>
      <c r="K254" s="25" t="s">
        <v>157</v>
      </c>
      <c r="L254" s="25" t="s">
        <v>141</v>
      </c>
      <c r="M254" s="13">
        <v>7878.82</v>
      </c>
      <c r="N254" s="13">
        <v>7878.82</v>
      </c>
      <c r="O254" s="13">
        <v>0</v>
      </c>
      <c r="P254" s="13">
        <v>0</v>
      </c>
      <c r="Q254" s="13">
        <v>0</v>
      </c>
      <c r="R254" s="13">
        <v>0</v>
      </c>
      <c r="S254" s="112">
        <v>3</v>
      </c>
    </row>
    <row r="255" spans="1:19" ht="30" customHeight="1">
      <c r="A255" s="588"/>
      <c r="B255" s="530"/>
      <c r="C255" s="593"/>
      <c r="D255" s="697"/>
      <c r="E255" s="593"/>
      <c r="F255" s="589"/>
      <c r="G255" s="691"/>
      <c r="H255" s="691"/>
      <c r="I255" s="15" t="s">
        <v>9</v>
      </c>
      <c r="J255" s="15" t="s">
        <v>139</v>
      </c>
      <c r="K255" s="25" t="s">
        <v>157</v>
      </c>
      <c r="L255" s="25" t="s">
        <v>209</v>
      </c>
      <c r="M255" s="13">
        <v>9218.69</v>
      </c>
      <c r="N255" s="13">
        <v>9218.69</v>
      </c>
      <c r="O255" s="13">
        <v>0</v>
      </c>
      <c r="P255" s="13">
        <v>0</v>
      </c>
      <c r="Q255" s="13">
        <v>0</v>
      </c>
      <c r="R255" s="13">
        <v>0</v>
      </c>
      <c r="S255" s="112">
        <v>3</v>
      </c>
    </row>
    <row r="256" spans="1:19" ht="239.25" customHeight="1">
      <c r="A256" s="115">
        <v>703</v>
      </c>
      <c r="B256" s="21" t="s">
        <v>567</v>
      </c>
      <c r="C256" s="31" t="s">
        <v>494</v>
      </c>
      <c r="D256" s="72" t="s">
        <v>586</v>
      </c>
      <c r="E256" s="173" t="s">
        <v>206</v>
      </c>
      <c r="F256" s="130" t="s">
        <v>133</v>
      </c>
      <c r="G256" s="121">
        <v>43901</v>
      </c>
      <c r="H256" s="166" t="s">
        <v>134</v>
      </c>
      <c r="I256" s="15" t="s">
        <v>9</v>
      </c>
      <c r="J256" s="15" t="s">
        <v>138</v>
      </c>
      <c r="K256" s="25" t="s">
        <v>495</v>
      </c>
      <c r="L256" s="25" t="s">
        <v>141</v>
      </c>
      <c r="M256" s="13">
        <v>0</v>
      </c>
      <c r="N256" s="13">
        <v>0</v>
      </c>
      <c r="O256" s="13">
        <v>0</v>
      </c>
      <c r="P256" s="13">
        <v>30000</v>
      </c>
      <c r="Q256" s="13">
        <v>30000</v>
      </c>
      <c r="R256" s="13">
        <v>30000</v>
      </c>
      <c r="S256" s="112">
        <v>3</v>
      </c>
    </row>
    <row r="257" spans="1:19" ht="123.75" customHeight="1">
      <c r="A257" s="113">
        <v>703</v>
      </c>
      <c r="B257" s="21" t="s">
        <v>568</v>
      </c>
      <c r="C257" s="34" t="s">
        <v>189</v>
      </c>
      <c r="D257" s="72" t="s">
        <v>281</v>
      </c>
      <c r="E257" s="114" t="s">
        <v>221</v>
      </c>
      <c r="F257" s="188" t="s">
        <v>133</v>
      </c>
      <c r="G257" s="131">
        <v>43901</v>
      </c>
      <c r="H257" s="131" t="s">
        <v>134</v>
      </c>
      <c r="I257" s="15" t="s">
        <v>9</v>
      </c>
      <c r="J257" s="15" t="s">
        <v>138</v>
      </c>
      <c r="K257" s="25" t="s">
        <v>188</v>
      </c>
      <c r="L257" s="25" t="s">
        <v>198</v>
      </c>
      <c r="M257" s="13">
        <v>90000</v>
      </c>
      <c r="N257" s="13">
        <v>89945</v>
      </c>
      <c r="O257" s="37">
        <v>90000</v>
      </c>
      <c r="P257" s="13">
        <v>90000</v>
      </c>
      <c r="Q257" s="13">
        <v>90000</v>
      </c>
      <c r="R257" s="13">
        <v>90000</v>
      </c>
      <c r="S257" s="112">
        <v>3</v>
      </c>
    </row>
    <row r="258" spans="1:19" ht="213.75" customHeight="1">
      <c r="A258" s="113">
        <v>703</v>
      </c>
      <c r="B258" s="21" t="s">
        <v>661</v>
      </c>
      <c r="C258" s="34" t="s">
        <v>102</v>
      </c>
      <c r="D258" s="72" t="s">
        <v>586</v>
      </c>
      <c r="E258" s="173" t="s">
        <v>206</v>
      </c>
      <c r="F258" s="29" t="s">
        <v>133</v>
      </c>
      <c r="G258" s="131">
        <v>43901</v>
      </c>
      <c r="H258" s="131" t="s">
        <v>134</v>
      </c>
      <c r="I258" s="15" t="s">
        <v>9</v>
      </c>
      <c r="J258" s="15" t="s">
        <v>138</v>
      </c>
      <c r="K258" s="25" t="s">
        <v>58</v>
      </c>
      <c r="L258" s="25" t="s">
        <v>141</v>
      </c>
      <c r="M258" s="13"/>
      <c r="N258" s="13"/>
      <c r="O258" s="37">
        <v>40000</v>
      </c>
      <c r="P258" s="13">
        <v>40000</v>
      </c>
      <c r="Q258" s="13">
        <v>40000</v>
      </c>
      <c r="R258" s="13">
        <v>40000</v>
      </c>
      <c r="S258" s="112"/>
    </row>
    <row r="259" spans="1:19" ht="146.25" customHeight="1">
      <c r="A259" s="569">
        <v>703</v>
      </c>
      <c r="B259" s="517" t="s">
        <v>569</v>
      </c>
      <c r="C259" s="573" t="s">
        <v>342</v>
      </c>
      <c r="D259" s="573" t="s">
        <v>268</v>
      </c>
      <c r="E259" s="72" t="s">
        <v>265</v>
      </c>
      <c r="F259" s="21" t="s">
        <v>133</v>
      </c>
      <c r="G259" s="121">
        <v>44197</v>
      </c>
      <c r="H259" s="32" t="s">
        <v>134</v>
      </c>
      <c r="I259" s="26" t="s">
        <v>9</v>
      </c>
      <c r="J259" s="26" t="s">
        <v>138</v>
      </c>
      <c r="K259" s="15" t="s">
        <v>167</v>
      </c>
      <c r="L259" s="15" t="s">
        <v>10</v>
      </c>
      <c r="M259" s="55">
        <v>8889600</v>
      </c>
      <c r="N259" s="55">
        <v>8889600</v>
      </c>
      <c r="O259" s="74">
        <v>8842700</v>
      </c>
      <c r="P259" s="55">
        <v>10212400</v>
      </c>
      <c r="Q259" s="55">
        <v>10239800</v>
      </c>
      <c r="R259" s="55">
        <v>10559300</v>
      </c>
      <c r="S259" s="112">
        <v>3</v>
      </c>
    </row>
    <row r="260" spans="1:19" ht="133.5" customHeight="1">
      <c r="A260" s="588"/>
      <c r="B260" s="530"/>
      <c r="C260" s="593"/>
      <c r="D260" s="593"/>
      <c r="E260" s="72" t="s">
        <v>221</v>
      </c>
      <c r="F260" s="21" t="s">
        <v>133</v>
      </c>
      <c r="G260" s="121">
        <v>44197</v>
      </c>
      <c r="H260" s="32" t="s">
        <v>134</v>
      </c>
      <c r="I260" s="15" t="s">
        <v>9</v>
      </c>
      <c r="J260" s="15" t="s">
        <v>138</v>
      </c>
      <c r="K260" s="25" t="s">
        <v>167</v>
      </c>
      <c r="L260" s="25" t="s">
        <v>198</v>
      </c>
      <c r="M260" s="55"/>
      <c r="N260" s="55"/>
      <c r="O260" s="74">
        <v>400000</v>
      </c>
      <c r="P260" s="55"/>
      <c r="Q260" s="55"/>
      <c r="R260" s="55"/>
      <c r="S260" s="112"/>
    </row>
    <row r="261" spans="1:19" ht="48" customHeight="1">
      <c r="A261" s="569">
        <v>703</v>
      </c>
      <c r="B261" s="517" t="s">
        <v>662</v>
      </c>
      <c r="C261" s="573" t="s">
        <v>231</v>
      </c>
      <c r="D261" s="695" t="s">
        <v>268</v>
      </c>
      <c r="E261" s="695" t="s">
        <v>265</v>
      </c>
      <c r="F261" s="692" t="s">
        <v>133</v>
      </c>
      <c r="G261" s="690">
        <v>44197</v>
      </c>
      <c r="H261" s="517" t="s">
        <v>134</v>
      </c>
      <c r="I261" s="25" t="s">
        <v>9</v>
      </c>
      <c r="J261" s="25" t="s">
        <v>138</v>
      </c>
      <c r="K261" s="25" t="s">
        <v>163</v>
      </c>
      <c r="L261" s="25" t="s">
        <v>143</v>
      </c>
      <c r="M261" s="55">
        <f t="shared" ref="M261:R261" si="16">SUM(M262:M263)</f>
        <v>13170730</v>
      </c>
      <c r="N261" s="55">
        <f t="shared" si="16"/>
        <v>13169753.59</v>
      </c>
      <c r="O261" s="74">
        <f t="shared" si="16"/>
        <v>21427300</v>
      </c>
      <c r="P261" s="55">
        <f t="shared" si="16"/>
        <v>19285100</v>
      </c>
      <c r="Q261" s="55">
        <f t="shared" si="16"/>
        <v>19652400</v>
      </c>
      <c r="R261" s="55">
        <f t="shared" si="16"/>
        <v>20283000</v>
      </c>
      <c r="S261" s="112">
        <v>3</v>
      </c>
    </row>
    <row r="262" spans="1:19" ht="109.5" customHeight="1">
      <c r="A262" s="570"/>
      <c r="B262" s="518"/>
      <c r="C262" s="574"/>
      <c r="D262" s="696"/>
      <c r="E262" s="754"/>
      <c r="F262" s="715"/>
      <c r="G262" s="518"/>
      <c r="H262" s="518"/>
      <c r="I262" s="38" t="s">
        <v>9</v>
      </c>
      <c r="J262" s="38" t="s">
        <v>138</v>
      </c>
      <c r="K262" s="38" t="s">
        <v>163</v>
      </c>
      <c r="L262" s="38" t="s">
        <v>10</v>
      </c>
      <c r="M262" s="79">
        <v>12873730</v>
      </c>
      <c r="N262" s="79">
        <v>12873730</v>
      </c>
      <c r="O262" s="14">
        <v>19629300</v>
      </c>
      <c r="P262" s="14">
        <v>19285100</v>
      </c>
      <c r="Q262" s="14">
        <v>19652400</v>
      </c>
      <c r="R262" s="14">
        <v>20283000</v>
      </c>
      <c r="S262" s="112">
        <v>3</v>
      </c>
    </row>
    <row r="263" spans="1:19" ht="129" customHeight="1">
      <c r="A263" s="588"/>
      <c r="B263" s="518"/>
      <c r="C263" s="593"/>
      <c r="D263" s="697"/>
      <c r="E263" s="143" t="s">
        <v>221</v>
      </c>
      <c r="F263" s="130" t="s">
        <v>133</v>
      </c>
      <c r="G263" s="131" t="s">
        <v>210</v>
      </c>
      <c r="H263" s="102" t="s">
        <v>134</v>
      </c>
      <c r="I263" s="38" t="s">
        <v>9</v>
      </c>
      <c r="J263" s="38" t="s">
        <v>138</v>
      </c>
      <c r="K263" s="38" t="s">
        <v>163</v>
      </c>
      <c r="L263" s="38" t="s">
        <v>198</v>
      </c>
      <c r="M263" s="79">
        <v>297000</v>
      </c>
      <c r="N263" s="79">
        <v>296023.59000000003</v>
      </c>
      <c r="O263" s="14">
        <v>1798000</v>
      </c>
      <c r="P263" s="14">
        <v>0</v>
      </c>
      <c r="Q263" s="14">
        <v>0</v>
      </c>
      <c r="R263" s="14">
        <v>0</v>
      </c>
      <c r="S263" s="112">
        <v>3</v>
      </c>
    </row>
    <row r="264" spans="1:19" ht="39.950000000000003" customHeight="1">
      <c r="A264" s="569">
        <v>703</v>
      </c>
      <c r="B264" s="517" t="s">
        <v>663</v>
      </c>
      <c r="C264" s="573" t="s">
        <v>116</v>
      </c>
      <c r="D264" s="695" t="s">
        <v>268</v>
      </c>
      <c r="E264" s="693" t="s">
        <v>587</v>
      </c>
      <c r="F264" s="517" t="s">
        <v>133</v>
      </c>
      <c r="G264" s="690">
        <v>43847</v>
      </c>
      <c r="H264" s="517" t="s">
        <v>134</v>
      </c>
      <c r="I264" s="25" t="s">
        <v>9</v>
      </c>
      <c r="J264" s="25" t="s">
        <v>138</v>
      </c>
      <c r="K264" s="25" t="s">
        <v>86</v>
      </c>
      <c r="L264" s="25" t="s">
        <v>143</v>
      </c>
      <c r="M264" s="16">
        <f t="shared" ref="M264:R264" si="17">SUM(M265:M266)</f>
        <v>1179270</v>
      </c>
      <c r="N264" s="16">
        <f t="shared" si="17"/>
        <v>1175178.74</v>
      </c>
      <c r="O264" s="17">
        <f t="shared" si="17"/>
        <v>214400</v>
      </c>
      <c r="P264" s="16">
        <f t="shared" si="17"/>
        <v>245000</v>
      </c>
      <c r="Q264" s="16">
        <f t="shared" si="17"/>
        <v>245000</v>
      </c>
      <c r="R264" s="16">
        <f t="shared" si="17"/>
        <v>245000</v>
      </c>
      <c r="S264" s="112">
        <v>3</v>
      </c>
    </row>
    <row r="265" spans="1:19" ht="22.5" customHeight="1">
      <c r="A265" s="570"/>
      <c r="B265" s="518"/>
      <c r="C265" s="574"/>
      <c r="D265" s="696"/>
      <c r="E265" s="694"/>
      <c r="F265" s="518"/>
      <c r="G265" s="714"/>
      <c r="H265" s="518"/>
      <c r="I265" s="38" t="s">
        <v>9</v>
      </c>
      <c r="J265" s="38" t="s">
        <v>138</v>
      </c>
      <c r="K265" s="190" t="s">
        <v>86</v>
      </c>
      <c r="L265" s="38" t="s">
        <v>87</v>
      </c>
      <c r="M265" s="14">
        <v>617700</v>
      </c>
      <c r="N265" s="14">
        <v>614621.30000000005</v>
      </c>
      <c r="O265" s="14">
        <v>74364</v>
      </c>
      <c r="P265" s="14">
        <v>0</v>
      </c>
      <c r="Q265" s="14">
        <v>0</v>
      </c>
      <c r="R265" s="14">
        <v>0</v>
      </c>
      <c r="S265" s="112">
        <v>3</v>
      </c>
    </row>
    <row r="266" spans="1:19" ht="21" customHeight="1">
      <c r="A266" s="588"/>
      <c r="B266" s="518"/>
      <c r="C266" s="574"/>
      <c r="D266" s="696"/>
      <c r="E266" s="694"/>
      <c r="F266" s="518"/>
      <c r="G266" s="714"/>
      <c r="H266" s="518"/>
      <c r="I266" s="38" t="s">
        <v>9</v>
      </c>
      <c r="J266" s="38" t="s">
        <v>138</v>
      </c>
      <c r="K266" s="38" t="s">
        <v>86</v>
      </c>
      <c r="L266" s="38" t="s">
        <v>141</v>
      </c>
      <c r="M266" s="14">
        <v>561570</v>
      </c>
      <c r="N266" s="14">
        <v>560557.43999999994</v>
      </c>
      <c r="O266" s="14">
        <v>140036</v>
      </c>
      <c r="P266" s="14">
        <v>245000</v>
      </c>
      <c r="Q266" s="14">
        <v>245000</v>
      </c>
      <c r="R266" s="14">
        <v>245000</v>
      </c>
      <c r="S266" s="112">
        <v>3</v>
      </c>
    </row>
    <row r="267" spans="1:19" ht="76.5" customHeight="1">
      <c r="A267" s="569">
        <v>703</v>
      </c>
      <c r="B267" s="517" t="s">
        <v>570</v>
      </c>
      <c r="C267" s="573" t="s">
        <v>451</v>
      </c>
      <c r="D267" s="696"/>
      <c r="E267" s="694"/>
      <c r="F267" s="518"/>
      <c r="G267" s="714"/>
      <c r="H267" s="518"/>
      <c r="I267" s="25" t="s">
        <v>9</v>
      </c>
      <c r="J267" s="25" t="s">
        <v>138</v>
      </c>
      <c r="K267" s="25" t="s">
        <v>449</v>
      </c>
      <c r="L267" s="25" t="s">
        <v>198</v>
      </c>
      <c r="M267" s="16">
        <v>0</v>
      </c>
      <c r="N267" s="16">
        <v>0</v>
      </c>
      <c r="O267" s="17">
        <v>308100</v>
      </c>
      <c r="P267" s="16">
        <v>0</v>
      </c>
      <c r="Q267" s="16">
        <v>0</v>
      </c>
      <c r="R267" s="16">
        <v>0</v>
      </c>
      <c r="S267" s="112">
        <v>3</v>
      </c>
    </row>
    <row r="268" spans="1:19" ht="57.75" customHeight="1">
      <c r="A268" s="588"/>
      <c r="B268" s="530"/>
      <c r="C268" s="593"/>
      <c r="D268" s="696"/>
      <c r="E268" s="694"/>
      <c r="F268" s="518"/>
      <c r="G268" s="714"/>
      <c r="H268" s="518"/>
      <c r="I268" s="25" t="s">
        <v>9</v>
      </c>
      <c r="J268" s="25" t="s">
        <v>138</v>
      </c>
      <c r="K268" s="25" t="s">
        <v>449</v>
      </c>
      <c r="L268" s="25" t="s">
        <v>10</v>
      </c>
      <c r="M268" s="16">
        <v>0</v>
      </c>
      <c r="N268" s="16">
        <v>0</v>
      </c>
      <c r="O268" s="17">
        <v>0</v>
      </c>
      <c r="P268" s="16">
        <v>1579000</v>
      </c>
      <c r="Q268" s="16">
        <v>1579000</v>
      </c>
      <c r="R268" s="16">
        <v>1579000</v>
      </c>
      <c r="S268" s="112">
        <v>3</v>
      </c>
    </row>
    <row r="269" spans="1:19" ht="72" customHeight="1">
      <c r="A269" s="115">
        <v>703</v>
      </c>
      <c r="B269" s="517" t="s">
        <v>664</v>
      </c>
      <c r="C269" s="573" t="s">
        <v>452</v>
      </c>
      <c r="D269" s="696"/>
      <c r="E269" s="694"/>
      <c r="F269" s="518"/>
      <c r="G269" s="714"/>
      <c r="H269" s="518"/>
      <c r="I269" s="25" t="s">
        <v>9</v>
      </c>
      <c r="J269" s="25" t="s">
        <v>138</v>
      </c>
      <c r="K269" s="25" t="s">
        <v>450</v>
      </c>
      <c r="L269" s="25" t="s">
        <v>198</v>
      </c>
      <c r="M269" s="16">
        <v>0</v>
      </c>
      <c r="N269" s="16">
        <v>0</v>
      </c>
      <c r="O269" s="17">
        <v>600000</v>
      </c>
      <c r="P269" s="16">
        <v>0</v>
      </c>
      <c r="Q269" s="16">
        <v>0</v>
      </c>
      <c r="R269" s="16">
        <v>0</v>
      </c>
      <c r="S269" s="673">
        <v>3</v>
      </c>
    </row>
    <row r="270" spans="1:19" ht="49.5" customHeight="1">
      <c r="A270" s="115"/>
      <c r="B270" s="530"/>
      <c r="C270" s="593"/>
      <c r="D270" s="697"/>
      <c r="E270" s="698"/>
      <c r="F270" s="530"/>
      <c r="G270" s="691"/>
      <c r="H270" s="530"/>
      <c r="I270" s="25" t="s">
        <v>9</v>
      </c>
      <c r="J270" s="25" t="s">
        <v>138</v>
      </c>
      <c r="K270" s="25" t="s">
        <v>450</v>
      </c>
      <c r="L270" s="25" t="s">
        <v>10</v>
      </c>
      <c r="M270" s="16">
        <v>0</v>
      </c>
      <c r="N270" s="16">
        <v>0</v>
      </c>
      <c r="O270" s="17">
        <v>0</v>
      </c>
      <c r="P270" s="16">
        <v>271500</v>
      </c>
      <c r="Q270" s="16">
        <v>271500</v>
      </c>
      <c r="R270" s="16">
        <v>271500</v>
      </c>
      <c r="S270" s="675"/>
    </row>
    <row r="271" spans="1:19" ht="97.5" customHeight="1">
      <c r="A271" s="569">
        <v>703</v>
      </c>
      <c r="B271" s="517" t="s">
        <v>571</v>
      </c>
      <c r="C271" s="573" t="s">
        <v>415</v>
      </c>
      <c r="D271" s="695" t="s">
        <v>268</v>
      </c>
      <c r="E271" s="693" t="s">
        <v>588</v>
      </c>
      <c r="F271" s="517" t="s">
        <v>133</v>
      </c>
      <c r="G271" s="690" t="s">
        <v>589</v>
      </c>
      <c r="H271" s="517" t="s">
        <v>590</v>
      </c>
      <c r="I271" s="15" t="s">
        <v>9</v>
      </c>
      <c r="J271" s="15" t="s">
        <v>138</v>
      </c>
      <c r="K271" s="15" t="s">
        <v>324</v>
      </c>
      <c r="L271" s="15" t="s">
        <v>10</v>
      </c>
      <c r="M271" s="16">
        <v>5133000</v>
      </c>
      <c r="N271" s="16">
        <v>5133000</v>
      </c>
      <c r="O271" s="17">
        <v>2098000</v>
      </c>
      <c r="P271" s="16">
        <v>0</v>
      </c>
      <c r="Q271" s="16">
        <v>0</v>
      </c>
      <c r="R271" s="16">
        <v>0</v>
      </c>
      <c r="S271" s="110">
        <v>3</v>
      </c>
    </row>
    <row r="272" spans="1:19" ht="45" customHeight="1">
      <c r="A272" s="588"/>
      <c r="B272" s="530"/>
      <c r="C272" s="593"/>
      <c r="D272" s="697"/>
      <c r="E272" s="698"/>
      <c r="F272" s="530"/>
      <c r="G272" s="691"/>
      <c r="H272" s="530"/>
      <c r="I272" s="25" t="s">
        <v>9</v>
      </c>
      <c r="J272" s="25" t="s">
        <v>138</v>
      </c>
      <c r="K272" s="25" t="s">
        <v>324</v>
      </c>
      <c r="L272" s="25" t="s">
        <v>198</v>
      </c>
      <c r="M272" s="16">
        <v>0</v>
      </c>
      <c r="N272" s="16">
        <v>0</v>
      </c>
      <c r="O272" s="17">
        <v>1400000</v>
      </c>
      <c r="P272" s="16">
        <v>0</v>
      </c>
      <c r="Q272" s="16">
        <v>0</v>
      </c>
      <c r="R272" s="16">
        <v>0</v>
      </c>
      <c r="S272" s="112">
        <v>3</v>
      </c>
    </row>
    <row r="273" spans="1:24" ht="64.5" customHeight="1">
      <c r="A273" s="569">
        <v>703</v>
      </c>
      <c r="B273" s="517" t="s">
        <v>572</v>
      </c>
      <c r="C273" s="573" t="s">
        <v>496</v>
      </c>
      <c r="D273" s="695" t="s">
        <v>268</v>
      </c>
      <c r="E273" s="693" t="s">
        <v>592</v>
      </c>
      <c r="F273" s="517"/>
      <c r="G273" s="690"/>
      <c r="H273" s="517"/>
      <c r="I273" s="25" t="s">
        <v>9</v>
      </c>
      <c r="J273" s="25" t="s">
        <v>138</v>
      </c>
      <c r="K273" s="25" t="s">
        <v>497</v>
      </c>
      <c r="L273" s="25" t="s">
        <v>10</v>
      </c>
      <c r="M273" s="16">
        <v>0</v>
      </c>
      <c r="N273" s="16">
        <v>0</v>
      </c>
      <c r="O273" s="17">
        <v>0</v>
      </c>
      <c r="P273" s="16">
        <v>2724100</v>
      </c>
      <c r="Q273" s="16">
        <v>2724100</v>
      </c>
      <c r="R273" s="16">
        <v>2724100</v>
      </c>
      <c r="S273" s="112">
        <v>3</v>
      </c>
    </row>
    <row r="274" spans="1:24" ht="21" customHeight="1">
      <c r="A274" s="588"/>
      <c r="B274" s="530"/>
      <c r="C274" s="593"/>
      <c r="D274" s="696"/>
      <c r="E274" s="694"/>
      <c r="F274" s="518"/>
      <c r="G274" s="714"/>
      <c r="H274" s="518"/>
      <c r="I274" s="25" t="s">
        <v>9</v>
      </c>
      <c r="J274" s="25" t="s">
        <v>138</v>
      </c>
      <c r="K274" s="25" t="s">
        <v>497</v>
      </c>
      <c r="L274" s="25" t="s">
        <v>198</v>
      </c>
      <c r="M274" s="16">
        <v>0</v>
      </c>
      <c r="N274" s="16">
        <v>0</v>
      </c>
      <c r="O274" s="17">
        <v>0</v>
      </c>
      <c r="P274" s="16">
        <v>100000</v>
      </c>
      <c r="Q274" s="16">
        <v>600000</v>
      </c>
      <c r="R274" s="16">
        <v>800000</v>
      </c>
      <c r="S274" s="112">
        <v>3</v>
      </c>
    </row>
    <row r="275" spans="1:24" ht="87" customHeight="1">
      <c r="A275" s="115">
        <v>703</v>
      </c>
      <c r="B275" s="22" t="s">
        <v>665</v>
      </c>
      <c r="C275" s="31" t="s">
        <v>591</v>
      </c>
      <c r="D275" s="697"/>
      <c r="E275" s="698"/>
      <c r="F275" s="530"/>
      <c r="G275" s="691"/>
      <c r="H275" s="530"/>
      <c r="I275" s="25" t="s">
        <v>9</v>
      </c>
      <c r="J275" s="25" t="s">
        <v>138</v>
      </c>
      <c r="K275" s="25" t="s">
        <v>498</v>
      </c>
      <c r="L275" s="25" t="s">
        <v>198</v>
      </c>
      <c r="M275" s="16">
        <v>0</v>
      </c>
      <c r="N275" s="16">
        <v>0</v>
      </c>
      <c r="O275" s="17">
        <v>0</v>
      </c>
      <c r="P275" s="16">
        <v>1400000</v>
      </c>
      <c r="Q275" s="16">
        <v>700000</v>
      </c>
      <c r="R275" s="16">
        <v>537700</v>
      </c>
      <c r="S275" s="112">
        <v>3</v>
      </c>
    </row>
    <row r="276" spans="1:24" s="57" customFormat="1" ht="29.25" customHeight="1">
      <c r="A276" s="569">
        <v>703</v>
      </c>
      <c r="B276" s="517" t="s">
        <v>666</v>
      </c>
      <c r="C276" s="573" t="s">
        <v>42</v>
      </c>
      <c r="D276" s="72" t="s">
        <v>269</v>
      </c>
      <c r="E276" s="693" t="s">
        <v>205</v>
      </c>
      <c r="F276" s="517" t="s">
        <v>133</v>
      </c>
      <c r="G276" s="690">
        <v>43810</v>
      </c>
      <c r="H276" s="690" t="s">
        <v>134</v>
      </c>
      <c r="I276" s="25" t="s">
        <v>137</v>
      </c>
      <c r="J276" s="25" t="s">
        <v>138</v>
      </c>
      <c r="K276" s="25" t="s">
        <v>43</v>
      </c>
      <c r="L276" s="25" t="s">
        <v>143</v>
      </c>
      <c r="M276" s="16">
        <f t="shared" ref="M276:R276" si="18">SUM(M277:M278)</f>
        <v>3509000</v>
      </c>
      <c r="N276" s="16">
        <f t="shared" si="18"/>
        <v>3507385</v>
      </c>
      <c r="O276" s="17">
        <f t="shared" si="18"/>
        <v>2428600</v>
      </c>
      <c r="P276" s="16">
        <f t="shared" si="18"/>
        <v>3614800</v>
      </c>
      <c r="Q276" s="16">
        <f t="shared" si="18"/>
        <v>3614800</v>
      </c>
      <c r="R276" s="16">
        <f t="shared" si="18"/>
        <v>3614800</v>
      </c>
      <c r="S276" s="112">
        <v>3</v>
      </c>
    </row>
    <row r="277" spans="1:24" s="57" customFormat="1" ht="128.25" customHeight="1">
      <c r="A277" s="570"/>
      <c r="B277" s="518"/>
      <c r="C277" s="574"/>
      <c r="D277" s="111"/>
      <c r="E277" s="698"/>
      <c r="F277" s="530"/>
      <c r="G277" s="691"/>
      <c r="H277" s="691"/>
      <c r="I277" s="38" t="s">
        <v>137</v>
      </c>
      <c r="J277" s="38" t="s">
        <v>138</v>
      </c>
      <c r="K277" s="38" t="s">
        <v>43</v>
      </c>
      <c r="L277" s="38" t="s">
        <v>71</v>
      </c>
      <c r="M277" s="14">
        <v>3338400</v>
      </c>
      <c r="N277" s="14">
        <v>3338400</v>
      </c>
      <c r="O277" s="14">
        <v>2428600</v>
      </c>
      <c r="P277" s="14">
        <v>3614800</v>
      </c>
      <c r="Q277" s="14">
        <v>3614800</v>
      </c>
      <c r="R277" s="14">
        <v>3614800</v>
      </c>
      <c r="S277" s="112">
        <v>3</v>
      </c>
    </row>
    <row r="278" spans="1:24" s="57" customFormat="1" ht="129" customHeight="1">
      <c r="A278" s="588"/>
      <c r="B278" s="530"/>
      <c r="C278" s="593"/>
      <c r="D278" s="111"/>
      <c r="E278" s="132" t="s">
        <v>294</v>
      </c>
      <c r="F278" s="102" t="s">
        <v>133</v>
      </c>
      <c r="G278" s="120">
        <v>44537</v>
      </c>
      <c r="H278" s="131" t="s">
        <v>134</v>
      </c>
      <c r="I278" s="38" t="s">
        <v>137</v>
      </c>
      <c r="J278" s="38" t="s">
        <v>138</v>
      </c>
      <c r="K278" s="38" t="s">
        <v>43</v>
      </c>
      <c r="L278" s="38" t="s">
        <v>287</v>
      </c>
      <c r="M278" s="14">
        <v>170600</v>
      </c>
      <c r="N278" s="14">
        <v>168985</v>
      </c>
      <c r="O278" s="14">
        <v>0</v>
      </c>
      <c r="P278" s="14">
        <v>0</v>
      </c>
      <c r="Q278" s="14">
        <v>0</v>
      </c>
      <c r="R278" s="14">
        <v>0</v>
      </c>
      <c r="S278" s="112">
        <v>3</v>
      </c>
    </row>
    <row r="279" spans="1:24" s="57" customFormat="1" ht="171" customHeight="1">
      <c r="A279" s="172">
        <v>703</v>
      </c>
      <c r="B279" s="102" t="s">
        <v>573</v>
      </c>
      <c r="C279" s="36" t="s">
        <v>22</v>
      </c>
      <c r="D279" s="72" t="s">
        <v>280</v>
      </c>
      <c r="E279" s="132" t="s">
        <v>165</v>
      </c>
      <c r="F279" s="102" t="s">
        <v>78</v>
      </c>
      <c r="G279" s="131">
        <v>41362</v>
      </c>
      <c r="H279" s="131" t="s">
        <v>26</v>
      </c>
      <c r="I279" s="25" t="s">
        <v>140</v>
      </c>
      <c r="J279" s="25" t="s">
        <v>139</v>
      </c>
      <c r="K279" s="25" t="s">
        <v>20</v>
      </c>
      <c r="L279" s="25" t="s">
        <v>21</v>
      </c>
      <c r="M279" s="16">
        <v>0</v>
      </c>
      <c r="N279" s="16">
        <v>0</v>
      </c>
      <c r="O279" s="17">
        <v>692000</v>
      </c>
      <c r="P279" s="16">
        <v>823000</v>
      </c>
      <c r="Q279" s="16">
        <v>1904000</v>
      </c>
      <c r="R279" s="16">
        <v>0</v>
      </c>
      <c r="S279" s="112">
        <v>3</v>
      </c>
    </row>
    <row r="280" spans="1:24" ht="79.5" customHeight="1">
      <c r="A280" s="113">
        <v>703</v>
      </c>
      <c r="B280" s="517" t="s">
        <v>667</v>
      </c>
      <c r="C280" s="573" t="s">
        <v>183</v>
      </c>
      <c r="D280" s="72" t="s">
        <v>279</v>
      </c>
      <c r="E280" s="117" t="s">
        <v>291</v>
      </c>
      <c r="F280" s="22" t="s">
        <v>133</v>
      </c>
      <c r="G280" s="116">
        <v>44287</v>
      </c>
      <c r="H280" s="45" t="s">
        <v>134</v>
      </c>
      <c r="I280" s="25" t="s">
        <v>149</v>
      </c>
      <c r="J280" s="25" t="s">
        <v>4</v>
      </c>
      <c r="K280" s="25" t="s">
        <v>233</v>
      </c>
      <c r="L280" s="25" t="s">
        <v>39</v>
      </c>
      <c r="M280" s="670">
        <v>99990</v>
      </c>
      <c r="N280" s="670">
        <v>99990</v>
      </c>
      <c r="O280" s="670">
        <v>0</v>
      </c>
      <c r="P280" s="670">
        <v>0</v>
      </c>
      <c r="Q280" s="670">
        <v>0</v>
      </c>
      <c r="R280" s="670">
        <v>0</v>
      </c>
      <c r="S280" s="112">
        <v>3</v>
      </c>
    </row>
    <row r="281" spans="1:24" ht="211.5" customHeight="1">
      <c r="A281" s="115"/>
      <c r="B281" s="518"/>
      <c r="C281" s="574"/>
      <c r="D281" s="111"/>
      <c r="E281" s="111" t="s">
        <v>27</v>
      </c>
      <c r="F281" s="29" t="s">
        <v>150</v>
      </c>
      <c r="G281" s="165">
        <v>42736</v>
      </c>
      <c r="H281" s="282" t="s">
        <v>134</v>
      </c>
      <c r="I281" s="40"/>
      <c r="J281" s="40"/>
      <c r="K281" s="40"/>
      <c r="L281" s="40"/>
      <c r="M281" s="672"/>
      <c r="N281" s="672"/>
      <c r="O281" s="672"/>
      <c r="P281" s="672"/>
      <c r="Q281" s="672"/>
      <c r="R281" s="672"/>
      <c r="S281" s="202"/>
    </row>
    <row r="282" spans="1:24" ht="20.100000000000001" customHeight="1">
      <c r="A282" s="756" t="s">
        <v>170</v>
      </c>
      <c r="B282" s="418"/>
      <c r="C282" s="419"/>
      <c r="D282" s="203"/>
      <c r="E282" s="204"/>
      <c r="F282" s="105"/>
      <c r="G282" s="204"/>
      <c r="H282" s="204"/>
      <c r="I282" s="105"/>
      <c r="J282" s="105"/>
      <c r="K282" s="106"/>
      <c r="L282" s="105"/>
      <c r="M282" s="107">
        <f>M7+M13+M16+M20+M24+M28+M31+M33+M36+M40+M41+M42+M45+M47+M48+M49+M53+M56+M61+M64+M78+M77+M79+M86+M93+M98+M99+M100+M105+M109+M112+M113+M115+M117+M118+M120+M122+M124+M125+M126+M127+M128+M130+M137+M139+M145+M147+M148+M149+M150+M151+M152+M153+M154+M156+M161+M164+M168+M169+M170+M171+M173+M182+M183+M184+M186+M187+M193+M194+M195+M196+M199+M200+M202+M209+M214+M221+M222+M223+M224+M227+M228+M229+M230+M231+M233+M234+M235+M238+M242+M243+M249+M250+M253+M254+M255+M257+M259+M261+M264+M271+M276+M280+M236</f>
        <v>256603894.74999997</v>
      </c>
      <c r="N282" s="107">
        <f>N7+N13+N16+N20+N24+N28+N31+N33+N36+N40+N42+N45+N47+N48+N49+N53+N56+N61+N64+N77+N79+N86+N93+N98+N100+N105+N109+N112+N113+N115+N117+N118+N120+N122+N124+N125+N126+N127+N128+N130+N137+N139+N145+N147+N148+N149+N150+N151+N152+N153+N154+N156+N161+N164+N168+N169+N170+N171+N173+N182+N183+N184+N186+N187+N193+N194+N195+N196+N200+N203+N202+N209+N214+N221+N222+N223+N224+N228+N229+N230+N231+N233+N235+N238+N242+N243+N249+N250+N253+N254+N255+N257+N259+N261+N264+N271+N276+N280+N199+N236</f>
        <v>221807479.69</v>
      </c>
      <c r="O282" s="107">
        <f>O7+O13+O16+O20+O24+O28+O31+O33+O37+O38+O40+O41+O42+O48+O49+O53+O56+O60+O61+O64+O77+O79+O86+O93+O98+O99+O100+O105+O109+O112+O113+O115+O117+O118+O120+O122+O124+O125+O126+O127+O128+O130+O139+O145+O147+O148+O149+O151+O152+O153+O154+O161+O167+O168+O169+O170+O171+O172+O173+O184+O185+O186+O187+O193+O195+O196+O202+O205+O206+O207+O208+O209+O214+O221+O223+O224+O225+O226+O227+O228+O229+O230+O231+O235+O237+O238+O239+O240+O241+O242+O250+O253+O257+O258+O259+O260+O261+O264+O267+O269+O271+O272+O276+O279+O280+O50+O62+O63+O137+O138+O159+O160+O47+O236</f>
        <v>316024866.31999999</v>
      </c>
      <c r="P282" s="107">
        <f>P7+P13+P16+P20+P24+P28+P31+P33+P37+P38+P40+P41+P42+P48+P49+P53+P56+P60+P61+P64+P77+P79+P86+P93+P98+P99+P100+P105+P109+P112+P113+P115+P117+P118+P120+P122+P124+P125+P126+P127+P128+P130+P139+P145+P147+P148+P149+P151+P152+P153+P154+P161+P167+P168+P169+P170+P171+P172+P173+P184+P185+P186+P187+P193+P195+P196+P202+P205+P206+P207+P208+P209+P214+P221+P223+P224+P225+P226+P227+P228+P229+P230+P231+P235+P237+P238+P239+P240+P241+P242+P250+P253+P257+P258+P259+P260+P261+P264+P267+P269+P271+P272+P276+P279+P280+P50+P62+P63+P137+P138+P159+P160+P47++P32+P176+P177+P178+P179+P180+P181+P188+P189+P190+P191+P192+P218+P244+P245+P246+P247+P248+P251+P252+P256++P268+P270+P272+P273+P275+P46+P274++P236</f>
        <v>356641895</v>
      </c>
      <c r="Q282" s="107">
        <f>Q7+Q13+Q16+Q20+Q24+Q28+Q31+Q33+Q37+Q38+Q40+Q41+Q42+Q48+Q49+Q53+Q56+Q60+Q61+Q64+Q77+Q79+Q86+Q93+Q98+Q99+Q100+Q105+Q109+Q112+Q113+Q115+Q117+Q118+Q120+Q122+Q124+Q125+Q126+Q127+Q128+Q130+Q139+Q145+Q147+Q148+Q149+Q151+Q152+Q153+Q154+Q161+Q167+Q168+Q169+Q170+Q171+Q172+Q173+Q184+Q185+Q186+Q187+Q193+Q195+Q196+Q202+Q205+Q206+Q207+Q208+Q209+Q214+Q221+Q223+Q224+Q225+Q226+Q227+Q228+Q229+Q230+Q231+Q235+Q237+Q238+Q239+Q240+Q241+Q242+Q250+Q253+Q257+Q258+Q259+Q260+Q261+Q264+Q267+Q269+Q271+Q272+Q276+Q279+Q280+Q50+Q62+Q63+Q137+Q138+Q159+Q160+Q47++Q32+Q176+Q177+Q178+Q179+Q180+Q181+Q188+Q189+Q190+Q191+Q192+Q218+Q244+Q245+Q246+Q247+Q248+Q251+Q252+Q256++Q268+Q270+Q272+Q273+Q275+Q46+Q274++Q236+Q204</f>
        <v>259742480</v>
      </c>
      <c r="R282" s="107">
        <f>R7+R13+R16+R20+R24+R28+R31+R33+R37+R38+R40+R41+R42+R48+R49+R53+R56+R60+R61+R64+R77+R79+R86+R93+R98+R99+R100+R105+R109+R112+R113+R115+R117+R118+R120+R122+R124+R125+R126+R127+R128+R130+R139+R145+R147+R148+R149+R151+R152+R153+R154+R161+R167+R168+R169+R170+R171+R172+R173+R184+R185+R186+R187+R193+R195+R196+R202+R205+R206+R207+R208+R209+R214+R221+R223+R224+R225+R226+R227+R228+R229+R230+R231+R235+R237+R238+R239+R240+R241+R242+R250+R253+R257+R258+R259+R260+R261+R264+R267+R269+R271+R272+R276+R279+R280+R50+R62+R63+R137+R138+R159+R160+R47++R32+R176+R177+R178+R179+R180+R181+R188+R189+R190+R191+R192+R218+R244+R245+R246+R247+R248+R251+R252+R256++R268+R270+R272+R273+R275+R46+R274++R236</f>
        <v>370613224</v>
      </c>
      <c r="S282" s="205"/>
    </row>
    <row r="283" spans="1:24" s="108" customFormat="1" ht="20.100000000000001" customHeight="1">
      <c r="A283" s="666" t="s">
        <v>670</v>
      </c>
      <c r="B283" s="667"/>
      <c r="C283" s="667"/>
      <c r="D283" s="667"/>
      <c r="E283" s="667"/>
      <c r="F283" s="667"/>
      <c r="G283" s="667"/>
      <c r="H283" s="667"/>
      <c r="I283" s="667"/>
      <c r="J283" s="667"/>
      <c r="K283" s="667"/>
      <c r="L283" s="667"/>
      <c r="M283" s="667"/>
      <c r="N283" s="667"/>
      <c r="O283" s="668"/>
      <c r="P283" s="668"/>
      <c r="Q283" s="668"/>
      <c r="R283" s="668"/>
      <c r="S283" s="669"/>
    </row>
    <row r="284" spans="1:24" s="108" customFormat="1" ht="22.5" customHeight="1">
      <c r="A284" s="757">
        <v>703</v>
      </c>
      <c r="B284" s="598" t="s">
        <v>673</v>
      </c>
      <c r="C284" s="601" t="s">
        <v>674</v>
      </c>
      <c r="D284" s="617" t="s">
        <v>675</v>
      </c>
      <c r="E284" s="617" t="s">
        <v>676</v>
      </c>
      <c r="F284" s="617" t="s">
        <v>677</v>
      </c>
      <c r="G284" s="660" t="s">
        <v>678</v>
      </c>
      <c r="H284" s="620" t="s">
        <v>679</v>
      </c>
      <c r="I284" s="206" t="s">
        <v>4</v>
      </c>
      <c r="J284" s="206" t="s">
        <v>149</v>
      </c>
      <c r="K284" s="206" t="s">
        <v>680</v>
      </c>
      <c r="L284" s="206" t="s">
        <v>198</v>
      </c>
      <c r="M284" s="207">
        <v>5000</v>
      </c>
      <c r="N284" s="207">
        <v>5000</v>
      </c>
      <c r="O284" s="207"/>
      <c r="P284" s="207"/>
      <c r="Q284" s="207"/>
      <c r="R284" s="207"/>
      <c r="S284" s="208">
        <v>3</v>
      </c>
      <c r="T284" s="209"/>
      <c r="U284" s="210"/>
      <c r="V284" s="211"/>
      <c r="W284" s="211"/>
      <c r="X284" s="211"/>
    </row>
    <row r="285" spans="1:24" s="108" customFormat="1" ht="49.5" customHeight="1">
      <c r="A285" s="758"/>
      <c r="B285" s="600"/>
      <c r="C285" s="603"/>
      <c r="D285" s="618"/>
      <c r="E285" s="618"/>
      <c r="F285" s="618"/>
      <c r="G285" s="662"/>
      <c r="H285" s="621"/>
      <c r="I285" s="206" t="s">
        <v>142</v>
      </c>
      <c r="J285" s="206" t="s">
        <v>139</v>
      </c>
      <c r="K285" s="206" t="s">
        <v>680</v>
      </c>
      <c r="L285" s="206" t="s">
        <v>198</v>
      </c>
      <c r="M285" s="207"/>
      <c r="N285" s="207"/>
      <c r="O285" s="207">
        <v>10000</v>
      </c>
      <c r="P285" s="207"/>
      <c r="Q285" s="207"/>
      <c r="R285" s="207"/>
      <c r="S285" s="208">
        <v>3</v>
      </c>
      <c r="T285" s="209"/>
      <c r="U285" s="210"/>
      <c r="V285" s="211"/>
      <c r="W285" s="211"/>
      <c r="X285" s="211"/>
    </row>
    <row r="286" spans="1:24" s="108" customFormat="1" ht="56.25" customHeight="1">
      <c r="A286" s="758"/>
      <c r="B286" s="598" t="s">
        <v>681</v>
      </c>
      <c r="C286" s="601" t="s">
        <v>682</v>
      </c>
      <c r="D286" s="618"/>
      <c r="E286" s="618"/>
      <c r="F286" s="618"/>
      <c r="G286" s="662"/>
      <c r="H286" s="621"/>
      <c r="I286" s="206" t="s">
        <v>4</v>
      </c>
      <c r="J286" s="206" t="s">
        <v>149</v>
      </c>
      <c r="K286" s="206" t="s">
        <v>683</v>
      </c>
      <c r="L286" s="206" t="s">
        <v>198</v>
      </c>
      <c r="M286" s="207">
        <v>15000</v>
      </c>
      <c r="N286" s="207">
        <v>15000</v>
      </c>
      <c r="O286" s="207"/>
      <c r="P286" s="207"/>
      <c r="Q286" s="207"/>
      <c r="R286" s="207"/>
      <c r="S286" s="208">
        <v>3</v>
      </c>
      <c r="T286" s="209"/>
      <c r="U286" s="210"/>
      <c r="V286" s="211"/>
      <c r="W286" s="211"/>
      <c r="X286" s="211"/>
    </row>
    <row r="287" spans="1:24" s="108" customFormat="1" ht="90.75" customHeight="1">
      <c r="A287" s="758"/>
      <c r="B287" s="600"/>
      <c r="C287" s="603"/>
      <c r="D287" s="618"/>
      <c r="E287" s="618"/>
      <c r="F287" s="618"/>
      <c r="G287" s="662"/>
      <c r="H287" s="621"/>
      <c r="I287" s="206" t="s">
        <v>142</v>
      </c>
      <c r="J287" s="206" t="s">
        <v>139</v>
      </c>
      <c r="K287" s="206" t="s">
        <v>683</v>
      </c>
      <c r="L287" s="206" t="s">
        <v>198</v>
      </c>
      <c r="M287" s="207"/>
      <c r="N287" s="207"/>
      <c r="O287" s="207">
        <v>15000</v>
      </c>
      <c r="P287" s="207"/>
      <c r="Q287" s="207"/>
      <c r="R287" s="207"/>
      <c r="S287" s="208">
        <v>3</v>
      </c>
      <c r="T287" s="209"/>
      <c r="U287" s="210"/>
      <c r="V287" s="211"/>
      <c r="W287" s="211"/>
      <c r="X287" s="211"/>
    </row>
    <row r="288" spans="1:24" s="108" customFormat="1" ht="20.25" customHeight="1">
      <c r="A288" s="758"/>
      <c r="B288" s="598" t="s">
        <v>684</v>
      </c>
      <c r="C288" s="663" t="s">
        <v>685</v>
      </c>
      <c r="D288" s="618"/>
      <c r="E288" s="618"/>
      <c r="F288" s="618"/>
      <c r="G288" s="662"/>
      <c r="H288" s="621"/>
      <c r="I288" s="206" t="s">
        <v>14</v>
      </c>
      <c r="J288" s="206" t="s">
        <v>4</v>
      </c>
      <c r="K288" s="206" t="s">
        <v>686</v>
      </c>
      <c r="L288" s="212" t="s">
        <v>198</v>
      </c>
      <c r="M288" s="207">
        <v>306300</v>
      </c>
      <c r="N288" s="207">
        <v>306254.45</v>
      </c>
      <c r="O288" s="207"/>
      <c r="P288" s="207"/>
      <c r="Q288" s="207"/>
      <c r="R288" s="207"/>
      <c r="S288" s="256">
        <v>3</v>
      </c>
      <c r="T288" s="209"/>
      <c r="U288" s="210"/>
      <c r="V288" s="211"/>
      <c r="W288" s="211"/>
      <c r="X288" s="211"/>
    </row>
    <row r="289" spans="1:24" s="108" customFormat="1" ht="75.75" customHeight="1">
      <c r="A289" s="758"/>
      <c r="B289" s="600"/>
      <c r="C289" s="664"/>
      <c r="D289" s="618"/>
      <c r="E289" s="618"/>
      <c r="F289" s="618"/>
      <c r="G289" s="662"/>
      <c r="H289" s="621"/>
      <c r="I289" s="206" t="s">
        <v>142</v>
      </c>
      <c r="J289" s="206" t="s">
        <v>139</v>
      </c>
      <c r="K289" s="206" t="s">
        <v>686</v>
      </c>
      <c r="L289" s="212" t="s">
        <v>198</v>
      </c>
      <c r="M289" s="207">
        <v>310000</v>
      </c>
      <c r="N289" s="207">
        <v>310000</v>
      </c>
      <c r="O289" s="207"/>
      <c r="P289" s="213">
        <v>55000</v>
      </c>
      <c r="Q289" s="213">
        <v>55000</v>
      </c>
      <c r="R289" s="213">
        <v>55000</v>
      </c>
      <c r="S289" s="256">
        <v>3</v>
      </c>
      <c r="T289" s="209"/>
      <c r="U289" s="210"/>
      <c r="V289" s="211"/>
      <c r="W289" s="211"/>
      <c r="X289" s="211"/>
    </row>
    <row r="290" spans="1:24" s="108" customFormat="1" ht="54" customHeight="1">
      <c r="A290" s="758"/>
      <c r="B290" s="598" t="s">
        <v>687</v>
      </c>
      <c r="C290" s="601" t="s">
        <v>688</v>
      </c>
      <c r="D290" s="618"/>
      <c r="E290" s="618"/>
      <c r="F290" s="618"/>
      <c r="G290" s="662"/>
      <c r="H290" s="621"/>
      <c r="I290" s="206" t="s">
        <v>4</v>
      </c>
      <c r="J290" s="206" t="s">
        <v>149</v>
      </c>
      <c r="K290" s="206" t="s">
        <v>689</v>
      </c>
      <c r="L290" s="206" t="s">
        <v>198</v>
      </c>
      <c r="M290" s="207">
        <v>30000</v>
      </c>
      <c r="N290" s="207">
        <v>30000</v>
      </c>
      <c r="O290" s="207"/>
      <c r="P290" s="207"/>
      <c r="Q290" s="207"/>
      <c r="R290" s="207"/>
      <c r="S290" s="208">
        <v>3</v>
      </c>
      <c r="T290" s="209"/>
      <c r="U290" s="210"/>
      <c r="V290" s="211"/>
      <c r="W290" s="211"/>
      <c r="X290" s="211"/>
    </row>
    <row r="291" spans="1:24" s="108" customFormat="1" ht="27.75" customHeight="1">
      <c r="A291" s="758"/>
      <c r="B291" s="600"/>
      <c r="C291" s="603"/>
      <c r="D291" s="618"/>
      <c r="E291" s="619"/>
      <c r="F291" s="619"/>
      <c r="G291" s="661"/>
      <c r="H291" s="622"/>
      <c r="I291" s="206" t="s">
        <v>142</v>
      </c>
      <c r="J291" s="206" t="s">
        <v>139</v>
      </c>
      <c r="K291" s="206" t="s">
        <v>689</v>
      </c>
      <c r="L291" s="206" t="s">
        <v>198</v>
      </c>
      <c r="M291" s="207"/>
      <c r="N291" s="207"/>
      <c r="O291" s="207">
        <v>30000</v>
      </c>
      <c r="P291" s="207"/>
      <c r="Q291" s="207"/>
      <c r="R291" s="207"/>
      <c r="S291" s="208">
        <v>3</v>
      </c>
      <c r="T291" s="209"/>
      <c r="U291" s="210"/>
      <c r="V291" s="211"/>
      <c r="W291" s="211"/>
      <c r="X291" s="211"/>
    </row>
    <row r="292" spans="1:24" s="108" customFormat="1" ht="36.75" customHeight="1">
      <c r="A292" s="758"/>
      <c r="B292" s="206" t="s">
        <v>690</v>
      </c>
      <c r="C292" s="601" t="s">
        <v>691</v>
      </c>
      <c r="D292" s="618"/>
      <c r="E292" s="601" t="s">
        <v>692</v>
      </c>
      <c r="F292" s="617" t="s">
        <v>133</v>
      </c>
      <c r="G292" s="657">
        <v>43901</v>
      </c>
      <c r="H292" s="617" t="s">
        <v>134</v>
      </c>
      <c r="I292" s="206" t="s">
        <v>4</v>
      </c>
      <c r="J292" s="206" t="s">
        <v>149</v>
      </c>
      <c r="K292" s="206" t="s">
        <v>693</v>
      </c>
      <c r="L292" s="206" t="s">
        <v>141</v>
      </c>
      <c r="M292" s="207">
        <v>3000</v>
      </c>
      <c r="N292" s="207">
        <v>3000</v>
      </c>
      <c r="O292" s="207"/>
      <c r="P292" s="207"/>
      <c r="Q292" s="207"/>
      <c r="R292" s="207"/>
      <c r="S292" s="208">
        <v>3</v>
      </c>
      <c r="T292" s="209"/>
      <c r="U292" s="210"/>
      <c r="V292" s="210"/>
      <c r="W292" s="210"/>
      <c r="X292" s="211"/>
    </row>
    <row r="293" spans="1:24" s="108" customFormat="1" ht="36.75" customHeight="1">
      <c r="A293" s="758"/>
      <c r="B293" s="206" t="s">
        <v>694</v>
      </c>
      <c r="C293" s="603"/>
      <c r="D293" s="618"/>
      <c r="E293" s="602"/>
      <c r="F293" s="618"/>
      <c r="G293" s="658"/>
      <c r="H293" s="618"/>
      <c r="I293" s="206" t="s">
        <v>142</v>
      </c>
      <c r="J293" s="206" t="s">
        <v>139</v>
      </c>
      <c r="K293" s="206" t="s">
        <v>693</v>
      </c>
      <c r="L293" s="206" t="s">
        <v>198</v>
      </c>
      <c r="M293" s="207"/>
      <c r="N293" s="207"/>
      <c r="O293" s="207">
        <v>3000</v>
      </c>
      <c r="P293" s="207">
        <v>3000</v>
      </c>
      <c r="Q293" s="207">
        <v>3000</v>
      </c>
      <c r="R293" s="207">
        <v>3000</v>
      </c>
      <c r="S293" s="208"/>
      <c r="T293" s="209"/>
      <c r="U293" s="210"/>
      <c r="V293" s="210"/>
      <c r="W293" s="210"/>
      <c r="X293" s="211"/>
    </row>
    <row r="294" spans="1:24" s="108" customFormat="1" ht="76.5" customHeight="1">
      <c r="A294" s="758"/>
      <c r="B294" s="206" t="s">
        <v>695</v>
      </c>
      <c r="C294" s="214" t="s">
        <v>696</v>
      </c>
      <c r="D294" s="618"/>
      <c r="E294" s="602"/>
      <c r="F294" s="618"/>
      <c r="G294" s="658"/>
      <c r="H294" s="618"/>
      <c r="I294" s="206" t="s">
        <v>4</v>
      </c>
      <c r="J294" s="206" t="s">
        <v>149</v>
      </c>
      <c r="K294" s="206" t="s">
        <v>697</v>
      </c>
      <c r="L294" s="206" t="s">
        <v>141</v>
      </c>
      <c r="M294" s="207">
        <v>40000</v>
      </c>
      <c r="N294" s="207">
        <v>40000</v>
      </c>
      <c r="O294" s="207"/>
      <c r="P294" s="207"/>
      <c r="Q294" s="207"/>
      <c r="R294" s="207"/>
      <c r="S294" s="208">
        <v>3</v>
      </c>
      <c r="T294" s="209"/>
      <c r="U294" s="210"/>
      <c r="V294" s="210"/>
      <c r="W294" s="210"/>
      <c r="X294" s="211"/>
    </row>
    <row r="295" spans="1:24" s="108" customFormat="1" ht="93" customHeight="1">
      <c r="A295" s="758"/>
      <c r="B295" s="206" t="s">
        <v>698</v>
      </c>
      <c r="C295" s="214" t="s">
        <v>696</v>
      </c>
      <c r="D295" s="619"/>
      <c r="E295" s="760"/>
      <c r="F295" s="619"/>
      <c r="G295" s="659"/>
      <c r="H295" s="619"/>
      <c r="I295" s="206" t="s">
        <v>142</v>
      </c>
      <c r="J295" s="206" t="s">
        <v>135</v>
      </c>
      <c r="K295" s="206" t="s">
        <v>697</v>
      </c>
      <c r="L295" s="206" t="s">
        <v>141</v>
      </c>
      <c r="M295" s="207"/>
      <c r="N295" s="207"/>
      <c r="O295" s="207">
        <v>40000</v>
      </c>
      <c r="P295" s="207">
        <v>40000</v>
      </c>
      <c r="Q295" s="207">
        <v>40000</v>
      </c>
      <c r="R295" s="207">
        <v>40000</v>
      </c>
      <c r="S295" s="208">
        <v>3</v>
      </c>
      <c r="T295" s="209"/>
      <c r="U295" s="210"/>
      <c r="V295" s="210"/>
      <c r="W295" s="210"/>
      <c r="X295" s="211"/>
    </row>
    <row r="296" spans="1:24" s="108" customFormat="1" ht="74.25" customHeight="1">
      <c r="A296" s="758"/>
      <c r="B296" s="212" t="s">
        <v>699</v>
      </c>
      <c r="C296" s="214" t="s">
        <v>700</v>
      </c>
      <c r="D296" s="601" t="s">
        <v>701</v>
      </c>
      <c r="E296" s="601" t="s">
        <v>702</v>
      </c>
      <c r="F296" s="617" t="s">
        <v>133</v>
      </c>
      <c r="G296" s="657">
        <v>44621</v>
      </c>
      <c r="H296" s="617" t="s">
        <v>134</v>
      </c>
      <c r="I296" s="206" t="s">
        <v>135</v>
      </c>
      <c r="J296" s="206" t="s">
        <v>137</v>
      </c>
      <c r="K296" s="206" t="s">
        <v>703</v>
      </c>
      <c r="L296" s="212" t="s">
        <v>141</v>
      </c>
      <c r="M296" s="207">
        <v>20000</v>
      </c>
      <c r="N296" s="207">
        <v>20000</v>
      </c>
      <c r="O296" s="215"/>
      <c r="P296" s="215"/>
      <c r="Q296" s="215"/>
      <c r="R296" s="215"/>
      <c r="S296" s="208">
        <v>3</v>
      </c>
      <c r="T296" s="209"/>
      <c r="U296" s="210"/>
      <c r="V296" s="211"/>
      <c r="W296" s="211"/>
      <c r="X296" s="211"/>
    </row>
    <row r="297" spans="1:24" s="108" customFormat="1" ht="45" customHeight="1">
      <c r="A297" s="758"/>
      <c r="B297" s="212" t="s">
        <v>704</v>
      </c>
      <c r="C297" s="216" t="s">
        <v>705</v>
      </c>
      <c r="D297" s="602"/>
      <c r="E297" s="602"/>
      <c r="F297" s="618"/>
      <c r="G297" s="658"/>
      <c r="H297" s="618"/>
      <c r="I297" s="206" t="s">
        <v>135</v>
      </c>
      <c r="J297" s="206" t="s">
        <v>137</v>
      </c>
      <c r="K297" s="206" t="s">
        <v>703</v>
      </c>
      <c r="L297" s="212" t="s">
        <v>141</v>
      </c>
      <c r="M297" s="207"/>
      <c r="N297" s="207"/>
      <c r="O297" s="207">
        <v>20000</v>
      </c>
      <c r="P297" s="207">
        <v>20000</v>
      </c>
      <c r="Q297" s="207">
        <v>20000</v>
      </c>
      <c r="R297" s="207">
        <v>20000</v>
      </c>
      <c r="S297" s="258">
        <v>3</v>
      </c>
      <c r="T297" s="209"/>
      <c r="U297" s="210"/>
      <c r="V297" s="211"/>
      <c r="W297" s="211"/>
      <c r="X297" s="211"/>
    </row>
    <row r="298" spans="1:24" s="108" customFormat="1" ht="49.5" customHeight="1">
      <c r="A298" s="758"/>
      <c r="B298" s="212" t="s">
        <v>706</v>
      </c>
      <c r="C298" s="216" t="s">
        <v>707</v>
      </c>
      <c r="D298" s="603"/>
      <c r="E298" s="603"/>
      <c r="F298" s="619"/>
      <c r="G298" s="659"/>
      <c r="H298" s="619"/>
      <c r="I298" s="206" t="s">
        <v>135</v>
      </c>
      <c r="J298" s="206" t="s">
        <v>137</v>
      </c>
      <c r="K298" s="206" t="s">
        <v>708</v>
      </c>
      <c r="L298" s="212" t="s">
        <v>141</v>
      </c>
      <c r="M298" s="207"/>
      <c r="N298" s="207"/>
      <c r="O298" s="207">
        <v>50000</v>
      </c>
      <c r="P298" s="207">
        <v>50000</v>
      </c>
      <c r="Q298" s="207">
        <v>50000</v>
      </c>
      <c r="R298" s="207">
        <v>50000</v>
      </c>
      <c r="S298" s="258">
        <v>3</v>
      </c>
      <c r="T298" s="209"/>
      <c r="U298" s="210"/>
      <c r="V298" s="211"/>
      <c r="W298" s="211"/>
      <c r="X298" s="211"/>
    </row>
    <row r="299" spans="1:24" s="108" customFormat="1" ht="171.75" customHeight="1">
      <c r="A299" s="758"/>
      <c r="B299" s="217" t="s">
        <v>709</v>
      </c>
      <c r="C299" s="601" t="s">
        <v>710</v>
      </c>
      <c r="D299" s="617" t="s">
        <v>711</v>
      </c>
      <c r="E299" s="221" t="s">
        <v>712</v>
      </c>
      <c r="F299" s="218" t="s">
        <v>713</v>
      </c>
      <c r="G299" s="219" t="s">
        <v>714</v>
      </c>
      <c r="H299" s="220" t="s">
        <v>715</v>
      </c>
      <c r="I299" s="206" t="s">
        <v>14</v>
      </c>
      <c r="J299" s="206" t="s">
        <v>4</v>
      </c>
      <c r="K299" s="206" t="s">
        <v>716</v>
      </c>
      <c r="L299" s="206" t="s">
        <v>10</v>
      </c>
      <c r="M299" s="207">
        <v>27279600</v>
      </c>
      <c r="N299" s="207">
        <v>27279600</v>
      </c>
      <c r="O299" s="207">
        <v>31433200</v>
      </c>
      <c r="P299" s="207">
        <v>31092100</v>
      </c>
      <c r="Q299" s="207">
        <v>32178800</v>
      </c>
      <c r="R299" s="207">
        <v>33309000</v>
      </c>
      <c r="S299" s="258">
        <v>3</v>
      </c>
      <c r="T299" s="209"/>
      <c r="U299" s="210"/>
      <c r="V299" s="210"/>
      <c r="W299" s="211"/>
      <c r="X299" s="211"/>
    </row>
    <row r="300" spans="1:24" s="108" customFormat="1" ht="48.75" customHeight="1">
      <c r="A300" s="758"/>
      <c r="B300" s="217" t="s">
        <v>405</v>
      </c>
      <c r="C300" s="603"/>
      <c r="D300" s="618"/>
      <c r="E300" s="626" t="s">
        <v>676</v>
      </c>
      <c r="F300" s="617" t="s">
        <v>677</v>
      </c>
      <c r="G300" s="660" t="s">
        <v>678</v>
      </c>
      <c r="H300" s="620" t="s">
        <v>679</v>
      </c>
      <c r="I300" s="206" t="s">
        <v>14</v>
      </c>
      <c r="J300" s="206" t="s">
        <v>4</v>
      </c>
      <c r="K300" s="206" t="s">
        <v>716</v>
      </c>
      <c r="L300" s="206" t="s">
        <v>198</v>
      </c>
      <c r="M300" s="207">
        <v>1437000</v>
      </c>
      <c r="N300" s="207">
        <v>1437000</v>
      </c>
      <c r="O300" s="207">
        <v>430000</v>
      </c>
      <c r="P300" s="207"/>
      <c r="Q300" s="207"/>
      <c r="R300" s="207"/>
      <c r="S300" s="256">
        <v>3</v>
      </c>
      <c r="T300" s="209"/>
      <c r="U300" s="210"/>
      <c r="V300" s="210"/>
      <c r="W300" s="211"/>
      <c r="X300" s="211"/>
    </row>
    <row r="301" spans="1:24" s="108" customFormat="1" ht="93.75" customHeight="1">
      <c r="A301" s="758"/>
      <c r="B301" s="217" t="s">
        <v>717</v>
      </c>
      <c r="C301" s="214" t="s">
        <v>718</v>
      </c>
      <c r="D301" s="618"/>
      <c r="E301" s="628"/>
      <c r="F301" s="619"/>
      <c r="G301" s="661"/>
      <c r="H301" s="622"/>
      <c r="I301" s="206" t="s">
        <v>14</v>
      </c>
      <c r="J301" s="206" t="s">
        <v>4</v>
      </c>
      <c r="K301" s="206" t="s">
        <v>719</v>
      </c>
      <c r="L301" s="206" t="s">
        <v>198</v>
      </c>
      <c r="M301" s="207"/>
      <c r="N301" s="207"/>
      <c r="O301" s="207">
        <v>214800</v>
      </c>
      <c r="P301" s="207"/>
      <c r="Q301" s="207"/>
      <c r="R301" s="207"/>
      <c r="S301" s="208">
        <v>3</v>
      </c>
      <c r="T301" s="209"/>
      <c r="U301" s="210"/>
      <c r="V301" s="210"/>
      <c r="W301" s="211"/>
      <c r="X301" s="211"/>
    </row>
    <row r="302" spans="1:24" s="108" customFormat="1" ht="100.5" customHeight="1">
      <c r="A302" s="758"/>
      <c r="B302" s="212" t="s">
        <v>720</v>
      </c>
      <c r="C302" s="72" t="s">
        <v>721</v>
      </c>
      <c r="D302" s="619"/>
      <c r="E302" s="222" t="s">
        <v>722</v>
      </c>
      <c r="F302" s="265" t="s">
        <v>133</v>
      </c>
      <c r="G302" s="223">
        <v>44960</v>
      </c>
      <c r="H302" s="223">
        <v>46022</v>
      </c>
      <c r="I302" s="224" t="s">
        <v>14</v>
      </c>
      <c r="J302" s="224" t="s">
        <v>4</v>
      </c>
      <c r="K302" s="224" t="s">
        <v>723</v>
      </c>
      <c r="L302" s="224" t="s">
        <v>198</v>
      </c>
      <c r="M302" s="207"/>
      <c r="N302" s="207"/>
      <c r="O302" s="207"/>
      <c r="P302" s="207">
        <v>3126000</v>
      </c>
      <c r="Q302" s="207"/>
      <c r="R302" s="207"/>
      <c r="S302" s="208">
        <v>3</v>
      </c>
      <c r="T302" s="209"/>
      <c r="U302" s="210"/>
      <c r="V302" s="210"/>
      <c r="W302" s="211"/>
      <c r="X302" s="211"/>
    </row>
    <row r="303" spans="1:24" s="108" customFormat="1" ht="21.75" customHeight="1">
      <c r="A303" s="758"/>
      <c r="B303" s="225"/>
      <c r="C303" s="761" t="s">
        <v>724</v>
      </c>
      <c r="D303" s="762"/>
      <c r="E303" s="762"/>
      <c r="F303" s="762"/>
      <c r="G303" s="762"/>
      <c r="H303" s="763"/>
      <c r="I303" s="226" t="s">
        <v>14</v>
      </c>
      <c r="J303" s="226" t="s">
        <v>14</v>
      </c>
      <c r="K303" s="227" t="s">
        <v>143</v>
      </c>
      <c r="L303" s="226" t="s">
        <v>143</v>
      </c>
      <c r="M303" s="228">
        <f>M304+M305+M306+M308+M309+M310+M311+M312+M313+M314+M315+M316+M318+M319+M320</f>
        <v>1559000</v>
      </c>
      <c r="N303" s="228">
        <f>N304+N305+N306+N308+N309+N310+N311+N312+N313+N314+N315+N316+N318+N319+N320</f>
        <v>1558857.9300000002</v>
      </c>
      <c r="O303" s="228">
        <f>O304+O305+O306+O308+O309+O310+O311+O312+O313+O314+O315+O316+O318+O319+O320+O307+O317</f>
        <v>1397000</v>
      </c>
      <c r="P303" s="228">
        <f>P304+P305+P306+P308+P309+P310+P311+P312+P313+P314+P315+P316+P318+P319+P320+P307+P317</f>
        <v>1437000</v>
      </c>
      <c r="Q303" s="228">
        <f t="shared" ref="Q303:R303" si="19">Q304+Q305+Q306+Q308+Q309+Q310+Q311+Q312+Q313+Q314+Q315+Q316+Q318+Q319+Q320+Q307+Q317</f>
        <v>1437000</v>
      </c>
      <c r="R303" s="228">
        <f t="shared" si="19"/>
        <v>1437000</v>
      </c>
      <c r="S303" s="208"/>
      <c r="T303" s="209"/>
      <c r="U303" s="210"/>
      <c r="V303" s="210"/>
      <c r="W303" s="210"/>
      <c r="X303" s="211"/>
    </row>
    <row r="304" spans="1:24" s="108" customFormat="1" ht="61.5" customHeight="1">
      <c r="A304" s="758"/>
      <c r="B304" s="229" t="s">
        <v>725</v>
      </c>
      <c r="C304" s="230" t="s">
        <v>726</v>
      </c>
      <c r="D304" s="764" t="s">
        <v>727</v>
      </c>
      <c r="E304" s="767" t="s">
        <v>728</v>
      </c>
      <c r="F304" s="764" t="s">
        <v>677</v>
      </c>
      <c r="G304" s="650">
        <v>43901</v>
      </c>
      <c r="H304" s="653" t="s">
        <v>679</v>
      </c>
      <c r="I304" s="231" t="s">
        <v>14</v>
      </c>
      <c r="J304" s="232" t="s">
        <v>14</v>
      </c>
      <c r="K304" s="233" t="s">
        <v>729</v>
      </c>
      <c r="L304" s="234" t="s">
        <v>141</v>
      </c>
      <c r="M304" s="235">
        <v>50000</v>
      </c>
      <c r="N304" s="235">
        <v>50000</v>
      </c>
      <c r="O304" s="236">
        <v>50000</v>
      </c>
      <c r="P304" s="235">
        <v>50000</v>
      </c>
      <c r="Q304" s="235">
        <v>50000</v>
      </c>
      <c r="R304" s="235">
        <v>50000</v>
      </c>
      <c r="S304" s="237">
        <v>3</v>
      </c>
      <c r="T304" s="209"/>
      <c r="U304" s="210"/>
      <c r="V304" s="211"/>
      <c r="W304" s="211"/>
      <c r="X304" s="211"/>
    </row>
    <row r="305" spans="1:24" s="108" customFormat="1" ht="48.75" customHeight="1">
      <c r="A305" s="758"/>
      <c r="B305" s="229" t="s">
        <v>730</v>
      </c>
      <c r="C305" s="238" t="s">
        <v>731</v>
      </c>
      <c r="D305" s="765"/>
      <c r="E305" s="768"/>
      <c r="F305" s="765"/>
      <c r="G305" s="651"/>
      <c r="H305" s="654"/>
      <c r="I305" s="232" t="s">
        <v>14</v>
      </c>
      <c r="J305" s="232" t="s">
        <v>14</v>
      </c>
      <c r="K305" s="233" t="s">
        <v>732</v>
      </c>
      <c r="L305" s="234" t="s">
        <v>141</v>
      </c>
      <c r="M305" s="235">
        <v>60000</v>
      </c>
      <c r="N305" s="235">
        <v>59999.8</v>
      </c>
      <c r="O305" s="236">
        <v>60000</v>
      </c>
      <c r="P305" s="235">
        <v>60000</v>
      </c>
      <c r="Q305" s="235">
        <v>60000</v>
      </c>
      <c r="R305" s="235">
        <v>60000</v>
      </c>
      <c r="S305" s="237">
        <v>3</v>
      </c>
      <c r="T305" s="209"/>
      <c r="U305" s="210"/>
      <c r="V305" s="211"/>
      <c r="W305" s="211"/>
      <c r="X305" s="211"/>
    </row>
    <row r="306" spans="1:24" s="108" customFormat="1" ht="72.75" customHeight="1">
      <c r="A306" s="758"/>
      <c r="B306" s="229" t="s">
        <v>733</v>
      </c>
      <c r="C306" s="239" t="s">
        <v>734</v>
      </c>
      <c r="D306" s="765"/>
      <c r="E306" s="768"/>
      <c r="F306" s="765"/>
      <c r="G306" s="651"/>
      <c r="H306" s="654"/>
      <c r="I306" s="232" t="s">
        <v>14</v>
      </c>
      <c r="J306" s="232" t="s">
        <v>14</v>
      </c>
      <c r="K306" s="233" t="s">
        <v>735</v>
      </c>
      <c r="L306" s="234" t="s">
        <v>141</v>
      </c>
      <c r="M306" s="235">
        <v>560000</v>
      </c>
      <c r="N306" s="235">
        <v>559999.13</v>
      </c>
      <c r="O306" s="236">
        <v>295000</v>
      </c>
      <c r="P306" s="235">
        <v>295000</v>
      </c>
      <c r="Q306" s="235">
        <v>295000</v>
      </c>
      <c r="R306" s="235">
        <v>295000</v>
      </c>
      <c r="S306" s="237">
        <v>3</v>
      </c>
      <c r="T306" s="209"/>
      <c r="U306" s="210"/>
      <c r="V306" s="211"/>
      <c r="W306" s="211"/>
      <c r="X306" s="211"/>
    </row>
    <row r="307" spans="1:24" s="108" customFormat="1" ht="72.75" customHeight="1">
      <c r="A307" s="758"/>
      <c r="B307" s="229" t="s">
        <v>736</v>
      </c>
      <c r="C307" s="239" t="s">
        <v>734</v>
      </c>
      <c r="D307" s="765"/>
      <c r="E307" s="768"/>
      <c r="F307" s="765"/>
      <c r="G307" s="651"/>
      <c r="H307" s="654"/>
      <c r="I307" s="232" t="s">
        <v>14</v>
      </c>
      <c r="J307" s="232" t="s">
        <v>14</v>
      </c>
      <c r="K307" s="233" t="s">
        <v>735</v>
      </c>
      <c r="L307" s="234" t="s">
        <v>198</v>
      </c>
      <c r="M307" s="235"/>
      <c r="N307" s="235"/>
      <c r="O307" s="236">
        <v>265000</v>
      </c>
      <c r="P307" s="235">
        <v>265000</v>
      </c>
      <c r="Q307" s="235">
        <v>265000</v>
      </c>
      <c r="R307" s="235">
        <v>265000</v>
      </c>
      <c r="S307" s="237">
        <v>3</v>
      </c>
      <c r="T307" s="209"/>
      <c r="U307" s="210"/>
      <c r="V307" s="211"/>
      <c r="W307" s="211"/>
      <c r="X307" s="211"/>
    </row>
    <row r="308" spans="1:24" s="108" customFormat="1" ht="54.75" customHeight="1">
      <c r="A308" s="758"/>
      <c r="B308" s="229" t="s">
        <v>737</v>
      </c>
      <c r="C308" s="653" t="s">
        <v>738</v>
      </c>
      <c r="D308" s="765"/>
      <c r="E308" s="768"/>
      <c r="F308" s="765"/>
      <c r="G308" s="651"/>
      <c r="H308" s="654"/>
      <c r="I308" s="232" t="s">
        <v>14</v>
      </c>
      <c r="J308" s="232" t="s">
        <v>14</v>
      </c>
      <c r="K308" s="233" t="s">
        <v>739</v>
      </c>
      <c r="L308" s="234" t="s">
        <v>141</v>
      </c>
      <c r="M308" s="235">
        <v>72700</v>
      </c>
      <c r="N308" s="235">
        <v>72700</v>
      </c>
      <c r="O308" s="236">
        <v>60000</v>
      </c>
      <c r="P308" s="235">
        <v>60000</v>
      </c>
      <c r="Q308" s="235">
        <v>60000</v>
      </c>
      <c r="R308" s="235">
        <v>60000</v>
      </c>
      <c r="S308" s="237">
        <v>3</v>
      </c>
      <c r="T308" s="209"/>
      <c r="U308" s="210"/>
      <c r="V308" s="211"/>
      <c r="W308" s="211"/>
      <c r="X308" s="211"/>
    </row>
    <row r="309" spans="1:24" s="108" customFormat="1" ht="39.75" customHeight="1">
      <c r="A309" s="758"/>
      <c r="B309" s="229" t="s">
        <v>740</v>
      </c>
      <c r="C309" s="655"/>
      <c r="D309" s="765"/>
      <c r="E309" s="768"/>
      <c r="F309" s="765"/>
      <c r="G309" s="651"/>
      <c r="H309" s="654"/>
      <c r="I309" s="232" t="s">
        <v>14</v>
      </c>
      <c r="J309" s="232" t="s">
        <v>14</v>
      </c>
      <c r="K309" s="233" t="s">
        <v>739</v>
      </c>
      <c r="L309" s="234" t="s">
        <v>198</v>
      </c>
      <c r="M309" s="235">
        <v>124300</v>
      </c>
      <c r="N309" s="235">
        <v>124300</v>
      </c>
      <c r="O309" s="236">
        <v>140000</v>
      </c>
      <c r="P309" s="235">
        <v>140000</v>
      </c>
      <c r="Q309" s="235">
        <v>140000</v>
      </c>
      <c r="R309" s="235">
        <v>140000</v>
      </c>
      <c r="S309" s="240">
        <v>3</v>
      </c>
      <c r="T309" s="209"/>
      <c r="U309" s="210"/>
      <c r="V309" s="211"/>
      <c r="W309" s="211"/>
      <c r="X309" s="211"/>
    </row>
    <row r="310" spans="1:24" s="108" customFormat="1" ht="49.5" customHeight="1">
      <c r="A310" s="758"/>
      <c r="B310" s="229" t="s">
        <v>741</v>
      </c>
      <c r="C310" s="653" t="s">
        <v>742</v>
      </c>
      <c r="D310" s="765"/>
      <c r="E310" s="768"/>
      <c r="F310" s="765"/>
      <c r="G310" s="651"/>
      <c r="H310" s="654"/>
      <c r="I310" s="232" t="s">
        <v>14</v>
      </c>
      <c r="J310" s="232" t="s">
        <v>14</v>
      </c>
      <c r="K310" s="233" t="s">
        <v>743</v>
      </c>
      <c r="L310" s="234" t="s">
        <v>141</v>
      </c>
      <c r="M310" s="235">
        <v>180000</v>
      </c>
      <c r="N310" s="235">
        <v>180000</v>
      </c>
      <c r="O310" s="236">
        <v>115000</v>
      </c>
      <c r="P310" s="235">
        <v>155000</v>
      </c>
      <c r="Q310" s="235">
        <v>155000</v>
      </c>
      <c r="R310" s="235">
        <v>155000</v>
      </c>
      <c r="S310" s="237">
        <v>3</v>
      </c>
      <c r="T310" s="209"/>
      <c r="U310" s="210"/>
      <c r="V310" s="211"/>
      <c r="W310" s="211"/>
      <c r="X310" s="211"/>
    </row>
    <row r="311" spans="1:24" s="108" customFormat="1" ht="41.25" customHeight="1">
      <c r="A311" s="758"/>
      <c r="B311" s="229" t="s">
        <v>744</v>
      </c>
      <c r="C311" s="655"/>
      <c r="D311" s="765"/>
      <c r="E311" s="768"/>
      <c r="F311" s="765"/>
      <c r="G311" s="651"/>
      <c r="H311" s="654"/>
      <c r="I311" s="232" t="s">
        <v>14</v>
      </c>
      <c r="J311" s="232" t="s">
        <v>14</v>
      </c>
      <c r="K311" s="233" t="s">
        <v>743</v>
      </c>
      <c r="L311" s="234" t="s">
        <v>198</v>
      </c>
      <c r="M311" s="235">
        <v>90000</v>
      </c>
      <c r="N311" s="235">
        <v>90000</v>
      </c>
      <c r="O311" s="236">
        <v>130000</v>
      </c>
      <c r="P311" s="235">
        <v>130000</v>
      </c>
      <c r="Q311" s="235">
        <v>130000</v>
      </c>
      <c r="R311" s="235">
        <v>130000</v>
      </c>
      <c r="S311" s="240">
        <v>3</v>
      </c>
      <c r="T311" s="209"/>
      <c r="U311" s="210"/>
      <c r="V311" s="211"/>
      <c r="W311" s="211"/>
      <c r="X311" s="211"/>
    </row>
    <row r="312" spans="1:24" s="108" customFormat="1" ht="83.25" customHeight="1">
      <c r="A312" s="758"/>
      <c r="B312" s="229" t="s">
        <v>745</v>
      </c>
      <c r="C312" s="239" t="s">
        <v>746</v>
      </c>
      <c r="D312" s="765"/>
      <c r="E312" s="768"/>
      <c r="F312" s="765"/>
      <c r="G312" s="651"/>
      <c r="H312" s="654"/>
      <c r="I312" s="232" t="s">
        <v>14</v>
      </c>
      <c r="J312" s="232" t="s">
        <v>14</v>
      </c>
      <c r="K312" s="233" t="s">
        <v>747</v>
      </c>
      <c r="L312" s="234" t="s">
        <v>198</v>
      </c>
      <c r="M312" s="235">
        <v>30000</v>
      </c>
      <c r="N312" s="235">
        <v>30000</v>
      </c>
      <c r="O312" s="236">
        <v>30000</v>
      </c>
      <c r="P312" s="235">
        <v>30000</v>
      </c>
      <c r="Q312" s="235">
        <v>30000</v>
      </c>
      <c r="R312" s="235">
        <v>30000</v>
      </c>
      <c r="S312" s="240">
        <v>3</v>
      </c>
      <c r="T312" s="209"/>
      <c r="U312" s="210"/>
      <c r="V312" s="211"/>
      <c r="W312" s="211"/>
      <c r="X312" s="211"/>
    </row>
    <row r="313" spans="1:24" s="108" customFormat="1" ht="42" customHeight="1">
      <c r="A313" s="758"/>
      <c r="B313" s="229" t="s">
        <v>541</v>
      </c>
      <c r="C313" s="653" t="s">
        <v>748</v>
      </c>
      <c r="D313" s="765"/>
      <c r="E313" s="768"/>
      <c r="F313" s="765"/>
      <c r="G313" s="651"/>
      <c r="H313" s="654"/>
      <c r="I313" s="232" t="s">
        <v>14</v>
      </c>
      <c r="J313" s="232" t="s">
        <v>14</v>
      </c>
      <c r="K313" s="233" t="s">
        <v>749</v>
      </c>
      <c r="L313" s="234" t="s">
        <v>141</v>
      </c>
      <c r="M313" s="235">
        <v>40000</v>
      </c>
      <c r="N313" s="235">
        <v>40000</v>
      </c>
      <c r="O313" s="236"/>
      <c r="P313" s="235"/>
      <c r="Q313" s="235"/>
      <c r="R313" s="235"/>
      <c r="S313" s="240">
        <v>3</v>
      </c>
      <c r="T313" s="209"/>
      <c r="U313" s="211"/>
      <c r="V313" s="211"/>
      <c r="W313" s="211"/>
      <c r="X313" s="211"/>
    </row>
    <row r="314" spans="1:24" s="108" customFormat="1" ht="36" customHeight="1">
      <c r="A314" s="758"/>
      <c r="B314" s="233" t="s">
        <v>750</v>
      </c>
      <c r="C314" s="656"/>
      <c r="D314" s="765"/>
      <c r="E314" s="768"/>
      <c r="F314" s="765"/>
      <c r="G314" s="651"/>
      <c r="H314" s="654"/>
      <c r="I314" s="232" t="s">
        <v>14</v>
      </c>
      <c r="J314" s="232" t="s">
        <v>14</v>
      </c>
      <c r="K314" s="233" t="s">
        <v>749</v>
      </c>
      <c r="L314" s="234" t="s">
        <v>198</v>
      </c>
      <c r="M314" s="235"/>
      <c r="N314" s="241"/>
      <c r="O314" s="236">
        <v>25000</v>
      </c>
      <c r="P314" s="235">
        <v>25000</v>
      </c>
      <c r="Q314" s="235">
        <v>25000</v>
      </c>
      <c r="R314" s="235">
        <v>25000</v>
      </c>
      <c r="S314" s="240">
        <v>3</v>
      </c>
      <c r="T314" s="209"/>
      <c r="U314" s="211"/>
      <c r="V314" s="211"/>
      <c r="W314" s="211"/>
      <c r="X314" s="211"/>
    </row>
    <row r="315" spans="1:24" s="108" customFormat="1" ht="38.25" customHeight="1">
      <c r="A315" s="758"/>
      <c r="B315" s="229" t="s">
        <v>595</v>
      </c>
      <c r="C315" s="242" t="s">
        <v>751</v>
      </c>
      <c r="D315" s="765"/>
      <c r="E315" s="768"/>
      <c r="F315" s="765"/>
      <c r="G315" s="651"/>
      <c r="H315" s="654"/>
      <c r="I315" s="232" t="s">
        <v>14</v>
      </c>
      <c r="J315" s="232" t="s">
        <v>14</v>
      </c>
      <c r="K315" s="233" t="s">
        <v>752</v>
      </c>
      <c r="L315" s="234" t="s">
        <v>753</v>
      </c>
      <c r="M315" s="235">
        <v>37000</v>
      </c>
      <c r="N315" s="241">
        <v>36859</v>
      </c>
      <c r="O315" s="236">
        <v>37000</v>
      </c>
      <c r="P315" s="235">
        <v>37000</v>
      </c>
      <c r="Q315" s="235">
        <v>37000</v>
      </c>
      <c r="R315" s="235">
        <v>37000</v>
      </c>
      <c r="S315" s="240">
        <v>3</v>
      </c>
      <c r="T315" s="209"/>
      <c r="U315" s="211"/>
      <c r="V315" s="211"/>
      <c r="W315" s="211"/>
      <c r="X315" s="211"/>
    </row>
    <row r="316" spans="1:24" s="108" customFormat="1" ht="69" customHeight="1">
      <c r="A316" s="758"/>
      <c r="B316" s="229" t="s">
        <v>596</v>
      </c>
      <c r="C316" s="243" t="s">
        <v>754</v>
      </c>
      <c r="D316" s="765"/>
      <c r="E316" s="768"/>
      <c r="F316" s="765"/>
      <c r="G316" s="651"/>
      <c r="H316" s="654"/>
      <c r="I316" s="232" t="s">
        <v>14</v>
      </c>
      <c r="J316" s="232" t="s">
        <v>14</v>
      </c>
      <c r="K316" s="233" t="s">
        <v>378</v>
      </c>
      <c r="L316" s="234" t="s">
        <v>141</v>
      </c>
      <c r="M316" s="241">
        <v>40000</v>
      </c>
      <c r="N316" s="241">
        <v>40000</v>
      </c>
      <c r="O316" s="236">
        <v>40000</v>
      </c>
      <c r="P316" s="235">
        <v>40000</v>
      </c>
      <c r="Q316" s="235">
        <v>40000</v>
      </c>
      <c r="R316" s="235">
        <v>40000</v>
      </c>
      <c r="S316" s="240">
        <v>3</v>
      </c>
      <c r="T316" s="209"/>
      <c r="U316" s="211"/>
      <c r="V316" s="211"/>
      <c r="W316" s="211"/>
      <c r="X316" s="211"/>
    </row>
    <row r="317" spans="1:24" s="108" customFormat="1" ht="67.5" customHeight="1">
      <c r="A317" s="758"/>
      <c r="B317" s="229" t="s">
        <v>755</v>
      </c>
      <c r="C317" s="243" t="s">
        <v>754</v>
      </c>
      <c r="D317" s="765"/>
      <c r="E317" s="768"/>
      <c r="F317" s="765"/>
      <c r="G317" s="651"/>
      <c r="H317" s="654"/>
      <c r="I317" s="232" t="s">
        <v>14</v>
      </c>
      <c r="J317" s="232" t="s">
        <v>14</v>
      </c>
      <c r="K317" s="233" t="s">
        <v>378</v>
      </c>
      <c r="L317" s="234" t="s">
        <v>198</v>
      </c>
      <c r="M317" s="241"/>
      <c r="N317" s="241"/>
      <c r="O317" s="236">
        <v>15000</v>
      </c>
      <c r="P317" s="235">
        <v>15000</v>
      </c>
      <c r="Q317" s="235">
        <v>15000</v>
      </c>
      <c r="R317" s="235">
        <v>15000</v>
      </c>
      <c r="S317" s="240">
        <v>3</v>
      </c>
      <c r="T317" s="209"/>
      <c r="U317" s="211"/>
      <c r="V317" s="211"/>
      <c r="W317" s="211"/>
      <c r="X317" s="211"/>
    </row>
    <row r="318" spans="1:24" s="108" customFormat="1" ht="137.25" customHeight="1">
      <c r="A318" s="758"/>
      <c r="B318" s="229" t="s">
        <v>756</v>
      </c>
      <c r="C318" s="239" t="s">
        <v>757</v>
      </c>
      <c r="D318" s="765"/>
      <c r="E318" s="768"/>
      <c r="F318" s="765"/>
      <c r="G318" s="651"/>
      <c r="H318" s="654"/>
      <c r="I318" s="232" t="s">
        <v>14</v>
      </c>
      <c r="J318" s="232" t="s">
        <v>14</v>
      </c>
      <c r="K318" s="233" t="s">
        <v>758</v>
      </c>
      <c r="L318" s="234" t="s">
        <v>753</v>
      </c>
      <c r="M318" s="235">
        <v>95000</v>
      </c>
      <c r="N318" s="235">
        <v>95000</v>
      </c>
      <c r="O318" s="236">
        <v>95000</v>
      </c>
      <c r="P318" s="235">
        <v>95000</v>
      </c>
      <c r="Q318" s="235">
        <v>95000</v>
      </c>
      <c r="R318" s="235">
        <v>95000</v>
      </c>
      <c r="S318" s="240">
        <v>3</v>
      </c>
      <c r="T318" s="209"/>
      <c r="U318" s="211"/>
      <c r="V318" s="211"/>
      <c r="W318" s="211"/>
      <c r="X318" s="211"/>
    </row>
    <row r="319" spans="1:24" s="108" customFormat="1" ht="25.5" customHeight="1">
      <c r="A319" s="758"/>
      <c r="B319" s="229" t="s">
        <v>759</v>
      </c>
      <c r="C319" s="244" t="s">
        <v>760</v>
      </c>
      <c r="D319" s="766"/>
      <c r="E319" s="769"/>
      <c r="F319" s="766"/>
      <c r="G319" s="652"/>
      <c r="H319" s="655"/>
      <c r="I319" s="232" t="s">
        <v>14</v>
      </c>
      <c r="J319" s="232" t="s">
        <v>14</v>
      </c>
      <c r="K319" s="233" t="s">
        <v>761</v>
      </c>
      <c r="L319" s="234" t="s">
        <v>141</v>
      </c>
      <c r="M319" s="213">
        <v>40000</v>
      </c>
      <c r="N319" s="213">
        <v>40000</v>
      </c>
      <c r="O319" s="236">
        <v>40000</v>
      </c>
      <c r="P319" s="235">
        <v>40000</v>
      </c>
      <c r="Q319" s="235">
        <v>40000</v>
      </c>
      <c r="R319" s="235">
        <v>40000</v>
      </c>
      <c r="S319" s="240">
        <v>3</v>
      </c>
      <c r="T319" s="209"/>
      <c r="U319" s="211"/>
      <c r="V319" s="211"/>
      <c r="W319" s="211"/>
      <c r="X319" s="211"/>
    </row>
    <row r="320" spans="1:24" s="108" customFormat="1" ht="233.25" customHeight="1">
      <c r="A320" s="758"/>
      <c r="B320" s="212" t="s">
        <v>762</v>
      </c>
      <c r="C320" s="245" t="s">
        <v>763</v>
      </c>
      <c r="D320" s="218" t="s">
        <v>727</v>
      </c>
      <c r="E320" s="262" t="s">
        <v>764</v>
      </c>
      <c r="F320" s="262" t="s">
        <v>765</v>
      </c>
      <c r="G320" s="246" t="s">
        <v>766</v>
      </c>
      <c r="H320" s="246" t="s">
        <v>767</v>
      </c>
      <c r="I320" s="255" t="s">
        <v>14</v>
      </c>
      <c r="J320" s="255" t="s">
        <v>14</v>
      </c>
      <c r="K320" s="217" t="s">
        <v>768</v>
      </c>
      <c r="L320" s="247" t="s">
        <v>141</v>
      </c>
      <c r="M320" s="248">
        <v>140000</v>
      </c>
      <c r="N320" s="248">
        <v>140000</v>
      </c>
      <c r="O320" s="248">
        <v>0</v>
      </c>
      <c r="P320" s="248">
        <v>0</v>
      </c>
      <c r="Q320" s="248">
        <v>0</v>
      </c>
      <c r="R320" s="248">
        <v>0</v>
      </c>
      <c r="S320" s="208">
        <v>3</v>
      </c>
      <c r="T320" s="209"/>
      <c r="U320" s="211"/>
      <c r="V320" s="211"/>
      <c r="W320" s="211"/>
      <c r="X320" s="211"/>
    </row>
    <row r="321" spans="1:24" s="108" customFormat="1" ht="171" customHeight="1">
      <c r="A321" s="758"/>
      <c r="B321" s="217" t="s">
        <v>769</v>
      </c>
      <c r="C321" s="601" t="s">
        <v>770</v>
      </c>
      <c r="D321" s="617" t="s">
        <v>771</v>
      </c>
      <c r="E321" s="261" t="s">
        <v>712</v>
      </c>
      <c r="F321" s="262" t="s">
        <v>713</v>
      </c>
      <c r="G321" s="219" t="s">
        <v>772</v>
      </c>
      <c r="H321" s="249" t="s">
        <v>715</v>
      </c>
      <c r="I321" s="255" t="s">
        <v>142</v>
      </c>
      <c r="J321" s="247" t="s">
        <v>139</v>
      </c>
      <c r="K321" s="250" t="s">
        <v>773</v>
      </c>
      <c r="L321" s="257" t="s">
        <v>10</v>
      </c>
      <c r="M321" s="236">
        <v>16797687</v>
      </c>
      <c r="N321" s="236">
        <v>16797687</v>
      </c>
      <c r="O321" s="236">
        <v>19082600</v>
      </c>
      <c r="P321" s="236">
        <v>19680200</v>
      </c>
      <c r="Q321" s="236">
        <v>20362300</v>
      </c>
      <c r="R321" s="236">
        <v>21071800</v>
      </c>
      <c r="S321" s="258">
        <v>3</v>
      </c>
      <c r="T321" s="209"/>
      <c r="U321" s="211"/>
      <c r="V321" s="211"/>
      <c r="W321" s="211"/>
      <c r="X321" s="211"/>
    </row>
    <row r="322" spans="1:24" s="108" customFormat="1" ht="128.25" customHeight="1">
      <c r="A322" s="758"/>
      <c r="B322" s="217" t="s">
        <v>774</v>
      </c>
      <c r="C322" s="603"/>
      <c r="D322" s="619"/>
      <c r="E322" s="261" t="s">
        <v>676</v>
      </c>
      <c r="F322" s="262" t="s">
        <v>677</v>
      </c>
      <c r="G322" s="219" t="s">
        <v>775</v>
      </c>
      <c r="H322" s="249" t="s">
        <v>679</v>
      </c>
      <c r="I322" s="255" t="s">
        <v>142</v>
      </c>
      <c r="J322" s="247" t="s">
        <v>139</v>
      </c>
      <c r="K322" s="206" t="s">
        <v>773</v>
      </c>
      <c r="L322" s="257" t="s">
        <v>198</v>
      </c>
      <c r="M322" s="236">
        <v>1165750</v>
      </c>
      <c r="N322" s="236">
        <v>1165697.72</v>
      </c>
      <c r="O322" s="236">
        <v>1028300</v>
      </c>
      <c r="P322" s="236">
        <v>0</v>
      </c>
      <c r="Q322" s="207">
        <v>0</v>
      </c>
      <c r="R322" s="207">
        <v>0</v>
      </c>
      <c r="S322" s="208">
        <v>3</v>
      </c>
      <c r="T322" s="209"/>
      <c r="U322" s="211"/>
      <c r="V322" s="211"/>
      <c r="W322" s="211"/>
      <c r="X322" s="211"/>
    </row>
    <row r="323" spans="1:24" s="108" customFormat="1" ht="70.5" customHeight="1">
      <c r="A323" s="758"/>
      <c r="B323" s="217" t="s">
        <v>776</v>
      </c>
      <c r="C323" s="251" t="s">
        <v>777</v>
      </c>
      <c r="D323" s="252"/>
      <c r="E323" s="261" t="s">
        <v>778</v>
      </c>
      <c r="F323" s="262" t="s">
        <v>677</v>
      </c>
      <c r="G323" s="219"/>
      <c r="H323" s="249"/>
      <c r="I323" s="255" t="s">
        <v>142</v>
      </c>
      <c r="J323" s="247" t="s">
        <v>139</v>
      </c>
      <c r="K323" s="206" t="s">
        <v>779</v>
      </c>
      <c r="L323" s="257" t="s">
        <v>198</v>
      </c>
      <c r="M323" s="207">
        <v>0</v>
      </c>
      <c r="N323" s="207">
        <v>0</v>
      </c>
      <c r="O323" s="207">
        <v>0</v>
      </c>
      <c r="P323" s="236">
        <v>2000000</v>
      </c>
      <c r="Q323" s="207">
        <v>0</v>
      </c>
      <c r="R323" s="207">
        <v>0</v>
      </c>
      <c r="S323" s="208">
        <v>3</v>
      </c>
      <c r="T323" s="209"/>
      <c r="U323" s="211"/>
      <c r="V323" s="211"/>
      <c r="W323" s="211"/>
      <c r="X323" s="211"/>
    </row>
    <row r="324" spans="1:24" s="108" customFormat="1" ht="173.25" customHeight="1">
      <c r="A324" s="758"/>
      <c r="B324" s="217" t="s">
        <v>780</v>
      </c>
      <c r="C324" s="601" t="s">
        <v>781</v>
      </c>
      <c r="D324" s="617" t="s">
        <v>782</v>
      </c>
      <c r="E324" s="261" t="s">
        <v>712</v>
      </c>
      <c r="F324" s="262" t="s">
        <v>713</v>
      </c>
      <c r="G324" s="219" t="s">
        <v>772</v>
      </c>
      <c r="H324" s="249" t="s">
        <v>715</v>
      </c>
      <c r="I324" s="247" t="s">
        <v>142</v>
      </c>
      <c r="J324" s="247" t="s">
        <v>139</v>
      </c>
      <c r="K324" s="206" t="s">
        <v>783</v>
      </c>
      <c r="L324" s="247" t="s">
        <v>10</v>
      </c>
      <c r="M324" s="207">
        <v>4716300</v>
      </c>
      <c r="N324" s="207">
        <v>4716300</v>
      </c>
      <c r="O324" s="207">
        <v>5622800</v>
      </c>
      <c r="P324" s="207">
        <v>5870100</v>
      </c>
      <c r="Q324" s="207">
        <v>6037600</v>
      </c>
      <c r="R324" s="207">
        <v>6211800</v>
      </c>
      <c r="S324" s="208">
        <v>3</v>
      </c>
      <c r="T324" s="209"/>
      <c r="U324" s="211"/>
      <c r="V324" s="211"/>
      <c r="W324" s="211"/>
      <c r="X324" s="211"/>
    </row>
    <row r="325" spans="1:24" s="108" customFormat="1" ht="129.75" customHeight="1">
      <c r="A325" s="758"/>
      <c r="B325" s="217" t="s">
        <v>784</v>
      </c>
      <c r="C325" s="603"/>
      <c r="D325" s="619"/>
      <c r="E325" s="261" t="s">
        <v>676</v>
      </c>
      <c r="F325" s="262" t="s">
        <v>677</v>
      </c>
      <c r="G325" s="219" t="s">
        <v>775</v>
      </c>
      <c r="H325" s="220" t="s">
        <v>679</v>
      </c>
      <c r="I325" s="247" t="s">
        <v>142</v>
      </c>
      <c r="J325" s="247" t="s">
        <v>139</v>
      </c>
      <c r="K325" s="206" t="s">
        <v>783</v>
      </c>
      <c r="L325" s="247" t="s">
        <v>198</v>
      </c>
      <c r="M325" s="207">
        <v>695100</v>
      </c>
      <c r="N325" s="207">
        <v>695003.79</v>
      </c>
      <c r="O325" s="207">
        <v>901980</v>
      </c>
      <c r="P325" s="207">
        <v>0</v>
      </c>
      <c r="Q325" s="207">
        <v>0</v>
      </c>
      <c r="R325" s="207">
        <v>0</v>
      </c>
      <c r="S325" s="208">
        <v>3</v>
      </c>
      <c r="T325" s="209"/>
      <c r="U325" s="211"/>
      <c r="V325" s="211"/>
      <c r="W325" s="211"/>
      <c r="X325" s="211"/>
    </row>
    <row r="326" spans="1:24" s="108" customFormat="1" ht="174" customHeight="1">
      <c r="A326" s="758"/>
      <c r="B326" s="217" t="s">
        <v>785</v>
      </c>
      <c r="C326" s="601" t="s">
        <v>786</v>
      </c>
      <c r="D326" s="617" t="s">
        <v>787</v>
      </c>
      <c r="E326" s="261" t="s">
        <v>712</v>
      </c>
      <c r="F326" s="262" t="s">
        <v>713</v>
      </c>
      <c r="G326" s="219" t="s">
        <v>772</v>
      </c>
      <c r="H326" s="249" t="s">
        <v>715</v>
      </c>
      <c r="I326" s="250" t="s">
        <v>142</v>
      </c>
      <c r="J326" s="247" t="s">
        <v>139</v>
      </c>
      <c r="K326" s="206" t="s">
        <v>788</v>
      </c>
      <c r="L326" s="247" t="s">
        <v>10</v>
      </c>
      <c r="M326" s="207">
        <v>12265400</v>
      </c>
      <c r="N326" s="207">
        <v>12265400</v>
      </c>
      <c r="O326" s="207">
        <v>13817800</v>
      </c>
      <c r="P326" s="207">
        <v>14036300</v>
      </c>
      <c r="Q326" s="207">
        <v>14527000</v>
      </c>
      <c r="R326" s="207">
        <v>15037600</v>
      </c>
      <c r="S326" s="208">
        <v>3</v>
      </c>
      <c r="T326" s="209"/>
    </row>
    <row r="327" spans="1:24" s="108" customFormat="1" ht="126" customHeight="1">
      <c r="A327" s="758"/>
      <c r="B327" s="217" t="s">
        <v>789</v>
      </c>
      <c r="C327" s="603"/>
      <c r="D327" s="619"/>
      <c r="E327" s="220" t="s">
        <v>676</v>
      </c>
      <c r="F327" s="253" t="s">
        <v>713</v>
      </c>
      <c r="G327" s="219" t="s">
        <v>678</v>
      </c>
      <c r="H327" s="254" t="s">
        <v>134</v>
      </c>
      <c r="I327" s="247" t="s">
        <v>142</v>
      </c>
      <c r="J327" s="247" t="s">
        <v>139</v>
      </c>
      <c r="K327" s="206" t="s">
        <v>788</v>
      </c>
      <c r="L327" s="247" t="s">
        <v>198</v>
      </c>
      <c r="M327" s="207">
        <v>100000</v>
      </c>
      <c r="N327" s="207">
        <v>100000</v>
      </c>
      <c r="O327" s="207">
        <v>0</v>
      </c>
      <c r="P327" s="207">
        <v>0</v>
      </c>
      <c r="Q327" s="207">
        <v>0</v>
      </c>
      <c r="R327" s="207">
        <v>0</v>
      </c>
      <c r="S327" s="208">
        <v>3</v>
      </c>
      <c r="T327" s="209"/>
      <c r="U327" s="211"/>
      <c r="V327" s="211"/>
      <c r="W327" s="211"/>
      <c r="X327" s="211"/>
    </row>
    <row r="328" spans="1:24" s="108" customFormat="1" ht="209.25" customHeight="1">
      <c r="A328" s="758"/>
      <c r="B328" s="206" t="s">
        <v>790</v>
      </c>
      <c r="C328" s="503" t="s">
        <v>791</v>
      </c>
      <c r="D328" s="503" t="s">
        <v>787</v>
      </c>
      <c r="E328" s="617" t="s">
        <v>792</v>
      </c>
      <c r="F328" s="617" t="s">
        <v>793</v>
      </c>
      <c r="G328" s="623" t="s">
        <v>794</v>
      </c>
      <c r="H328" s="623" t="s">
        <v>795</v>
      </c>
      <c r="I328" s="598" t="s">
        <v>142</v>
      </c>
      <c r="J328" s="647" t="s">
        <v>139</v>
      </c>
      <c r="K328" s="598" t="s">
        <v>796</v>
      </c>
      <c r="L328" s="647" t="s">
        <v>198</v>
      </c>
      <c r="M328" s="207">
        <v>37500</v>
      </c>
      <c r="N328" s="207">
        <v>37500</v>
      </c>
      <c r="O328" s="207">
        <v>6200</v>
      </c>
      <c r="P328" s="207">
        <v>6200</v>
      </c>
      <c r="Q328" s="207">
        <v>7300</v>
      </c>
      <c r="R328" s="207">
        <v>7300</v>
      </c>
      <c r="S328" s="635">
        <v>3</v>
      </c>
      <c r="T328" s="209"/>
    </row>
    <row r="329" spans="1:24" s="108" customFormat="1" ht="39.75" customHeight="1">
      <c r="A329" s="758"/>
      <c r="B329" s="206" t="s">
        <v>797</v>
      </c>
      <c r="C329" s="500"/>
      <c r="D329" s="500"/>
      <c r="E329" s="618"/>
      <c r="F329" s="618"/>
      <c r="G329" s="624"/>
      <c r="H329" s="624"/>
      <c r="I329" s="599"/>
      <c r="J329" s="648"/>
      <c r="K329" s="599"/>
      <c r="L329" s="648"/>
      <c r="M329" s="207">
        <v>275000</v>
      </c>
      <c r="N329" s="207">
        <v>275000</v>
      </c>
      <c r="O329" s="207">
        <v>45600</v>
      </c>
      <c r="P329" s="207">
        <v>45600</v>
      </c>
      <c r="Q329" s="207">
        <v>44600</v>
      </c>
      <c r="R329" s="207">
        <v>44600</v>
      </c>
      <c r="S329" s="636"/>
      <c r="T329" s="209"/>
    </row>
    <row r="330" spans="1:24" s="108" customFormat="1" ht="138.75" customHeight="1">
      <c r="A330" s="758"/>
      <c r="B330" s="206" t="s">
        <v>798</v>
      </c>
      <c r="C330" s="501"/>
      <c r="D330" s="500"/>
      <c r="E330" s="619"/>
      <c r="F330" s="619"/>
      <c r="G330" s="625"/>
      <c r="H330" s="625"/>
      <c r="I330" s="600"/>
      <c r="J330" s="649"/>
      <c r="K330" s="600"/>
      <c r="L330" s="649"/>
      <c r="M330" s="207">
        <v>16400</v>
      </c>
      <c r="N330" s="207">
        <v>16400</v>
      </c>
      <c r="O330" s="207">
        <v>16500</v>
      </c>
      <c r="P330" s="207">
        <v>16500</v>
      </c>
      <c r="Q330" s="207">
        <v>16500</v>
      </c>
      <c r="R330" s="207">
        <v>16500</v>
      </c>
      <c r="S330" s="637"/>
      <c r="T330" s="209"/>
    </row>
    <row r="331" spans="1:24" s="108" customFormat="1" ht="44.25" customHeight="1">
      <c r="A331" s="758"/>
      <c r="B331" s="206" t="s">
        <v>799</v>
      </c>
      <c r="C331" s="36" t="s">
        <v>800</v>
      </c>
      <c r="D331" s="111"/>
      <c r="E331" s="601" t="s">
        <v>801</v>
      </c>
      <c r="F331" s="617" t="s">
        <v>133</v>
      </c>
      <c r="G331" s="623">
        <v>44673</v>
      </c>
      <c r="H331" s="623">
        <v>45657</v>
      </c>
      <c r="I331" s="206" t="s">
        <v>142</v>
      </c>
      <c r="J331" s="247" t="s">
        <v>139</v>
      </c>
      <c r="K331" s="206" t="s">
        <v>802</v>
      </c>
      <c r="L331" s="247" t="s">
        <v>198</v>
      </c>
      <c r="M331" s="207">
        <v>328900</v>
      </c>
      <c r="N331" s="207">
        <v>328900</v>
      </c>
      <c r="O331" s="207"/>
      <c r="P331" s="207"/>
      <c r="Q331" s="207"/>
      <c r="R331" s="207"/>
      <c r="S331" s="208">
        <v>3</v>
      </c>
      <c r="T331" s="209"/>
    </row>
    <row r="332" spans="1:24" s="108" customFormat="1" ht="141.75" customHeight="1">
      <c r="A332" s="758"/>
      <c r="B332" s="206" t="s">
        <v>774</v>
      </c>
      <c r="C332" s="46" t="s">
        <v>803</v>
      </c>
      <c r="D332" s="73"/>
      <c r="E332" s="603"/>
      <c r="F332" s="619"/>
      <c r="G332" s="625"/>
      <c r="H332" s="625"/>
      <c r="I332" s="250" t="s">
        <v>142</v>
      </c>
      <c r="J332" s="247" t="s">
        <v>139</v>
      </c>
      <c r="K332" s="206" t="s">
        <v>804</v>
      </c>
      <c r="L332" s="247" t="s">
        <v>198</v>
      </c>
      <c r="M332" s="207">
        <v>87500</v>
      </c>
      <c r="N332" s="207">
        <v>87500</v>
      </c>
      <c r="O332" s="207"/>
      <c r="P332" s="207"/>
      <c r="Q332" s="207"/>
      <c r="R332" s="207"/>
      <c r="S332" s="208">
        <v>3</v>
      </c>
      <c r="T332" s="209"/>
    </row>
    <row r="333" spans="1:24" s="211" customFormat="1" ht="123" customHeight="1">
      <c r="A333" s="758"/>
      <c r="B333" s="212" t="s">
        <v>805</v>
      </c>
      <c r="C333" s="245" t="s">
        <v>806</v>
      </c>
      <c r="D333" s="601" t="s">
        <v>807</v>
      </c>
      <c r="E333" s="601" t="s">
        <v>808</v>
      </c>
      <c r="F333" s="601" t="s">
        <v>150</v>
      </c>
      <c r="G333" s="629" t="s">
        <v>809</v>
      </c>
      <c r="H333" s="626" t="s">
        <v>679</v>
      </c>
      <c r="I333" s="212" t="s">
        <v>142</v>
      </c>
      <c r="J333" s="212" t="s">
        <v>139</v>
      </c>
      <c r="K333" s="212" t="s">
        <v>499</v>
      </c>
      <c r="L333" s="212" t="s">
        <v>198</v>
      </c>
      <c r="M333" s="207">
        <v>40000</v>
      </c>
      <c r="N333" s="207">
        <v>40000</v>
      </c>
      <c r="O333" s="207">
        <v>40000</v>
      </c>
      <c r="P333" s="207">
        <v>40000</v>
      </c>
      <c r="Q333" s="207">
        <v>40000</v>
      </c>
      <c r="R333" s="207">
        <v>40000</v>
      </c>
      <c r="S333" s="256">
        <v>3</v>
      </c>
      <c r="T333" s="209"/>
    </row>
    <row r="334" spans="1:24" s="211" customFormat="1" ht="121.5" customHeight="1">
      <c r="A334" s="758"/>
      <c r="B334" s="212" t="s">
        <v>780</v>
      </c>
      <c r="C334" s="245" t="s">
        <v>810</v>
      </c>
      <c r="D334" s="603"/>
      <c r="E334" s="603"/>
      <c r="F334" s="603"/>
      <c r="G334" s="631"/>
      <c r="H334" s="628"/>
      <c r="I334" s="212" t="s">
        <v>142</v>
      </c>
      <c r="J334" s="212" t="s">
        <v>139</v>
      </c>
      <c r="K334" s="212" t="s">
        <v>811</v>
      </c>
      <c r="L334" s="212" t="s">
        <v>198</v>
      </c>
      <c r="M334" s="207">
        <v>40000</v>
      </c>
      <c r="N334" s="207">
        <v>40000</v>
      </c>
      <c r="O334" s="207">
        <v>40000</v>
      </c>
      <c r="P334" s="207">
        <v>40000</v>
      </c>
      <c r="Q334" s="207">
        <v>40000</v>
      </c>
      <c r="R334" s="207">
        <v>40000</v>
      </c>
      <c r="S334" s="256">
        <v>3</v>
      </c>
      <c r="T334" s="209"/>
    </row>
    <row r="335" spans="1:24" s="211" customFormat="1" ht="51" customHeight="1">
      <c r="A335" s="758"/>
      <c r="B335" s="206" t="s">
        <v>812</v>
      </c>
      <c r="C335" s="601" t="s">
        <v>813</v>
      </c>
      <c r="D335" s="617" t="s">
        <v>771</v>
      </c>
      <c r="E335" s="626" t="s">
        <v>814</v>
      </c>
      <c r="F335" s="601" t="s">
        <v>815</v>
      </c>
      <c r="G335" s="629" t="s">
        <v>816</v>
      </c>
      <c r="H335" s="632" t="s">
        <v>817</v>
      </c>
      <c r="I335" s="206" t="s">
        <v>142</v>
      </c>
      <c r="J335" s="206" t="s">
        <v>139</v>
      </c>
      <c r="K335" s="206" t="s">
        <v>818</v>
      </c>
      <c r="L335" s="206" t="s">
        <v>198</v>
      </c>
      <c r="M335" s="207"/>
      <c r="N335" s="207"/>
      <c r="O335" s="207">
        <v>721000</v>
      </c>
      <c r="P335" s="207"/>
      <c r="Q335" s="207"/>
      <c r="R335" s="207"/>
      <c r="S335" s="635">
        <v>3</v>
      </c>
      <c r="T335" s="209"/>
    </row>
    <row r="336" spans="1:24" s="211" customFormat="1" ht="51" customHeight="1">
      <c r="A336" s="758"/>
      <c r="B336" s="206" t="s">
        <v>819</v>
      </c>
      <c r="C336" s="602"/>
      <c r="D336" s="618"/>
      <c r="E336" s="627"/>
      <c r="F336" s="602"/>
      <c r="G336" s="630"/>
      <c r="H336" s="633"/>
      <c r="I336" s="206" t="s">
        <v>142</v>
      </c>
      <c r="J336" s="206" t="s">
        <v>139</v>
      </c>
      <c r="K336" s="206" t="s">
        <v>818</v>
      </c>
      <c r="L336" s="206" t="s">
        <v>198</v>
      </c>
      <c r="M336" s="207"/>
      <c r="N336" s="207"/>
      <c r="O336" s="207">
        <v>98300</v>
      </c>
      <c r="P336" s="207"/>
      <c r="Q336" s="207"/>
      <c r="R336" s="207"/>
      <c r="S336" s="636"/>
      <c r="T336" s="209"/>
    </row>
    <row r="337" spans="1:24" s="211" customFormat="1" ht="102" customHeight="1">
      <c r="A337" s="758"/>
      <c r="B337" s="206" t="s">
        <v>789</v>
      </c>
      <c r="C337" s="603"/>
      <c r="D337" s="619"/>
      <c r="E337" s="628"/>
      <c r="F337" s="603"/>
      <c r="G337" s="631"/>
      <c r="H337" s="634"/>
      <c r="I337" s="206" t="s">
        <v>142</v>
      </c>
      <c r="J337" s="206" t="s">
        <v>139</v>
      </c>
      <c r="K337" s="206" t="s">
        <v>818</v>
      </c>
      <c r="L337" s="206" t="s">
        <v>198</v>
      </c>
      <c r="M337" s="207"/>
      <c r="N337" s="207"/>
      <c r="O337" s="207">
        <v>60720</v>
      </c>
      <c r="P337" s="207"/>
      <c r="Q337" s="207"/>
      <c r="R337" s="207"/>
      <c r="S337" s="637"/>
      <c r="T337" s="209"/>
    </row>
    <row r="338" spans="1:24" s="211" customFormat="1" ht="145.5" customHeight="1">
      <c r="A338" s="758"/>
      <c r="B338" s="206" t="s">
        <v>820</v>
      </c>
      <c r="C338" s="262" t="s">
        <v>821</v>
      </c>
      <c r="D338" s="262" t="s">
        <v>771</v>
      </c>
      <c r="E338" s="261" t="s">
        <v>822</v>
      </c>
      <c r="F338" s="262" t="s">
        <v>713</v>
      </c>
      <c r="G338" s="259" t="s">
        <v>823</v>
      </c>
      <c r="H338" s="260">
        <v>46022</v>
      </c>
      <c r="I338" s="206" t="s">
        <v>142</v>
      </c>
      <c r="J338" s="206" t="s">
        <v>139</v>
      </c>
      <c r="K338" s="206" t="s">
        <v>824</v>
      </c>
      <c r="L338" s="206" t="s">
        <v>198</v>
      </c>
      <c r="M338" s="207"/>
      <c r="N338" s="207"/>
      <c r="O338" s="207"/>
      <c r="P338" s="207">
        <v>1444500</v>
      </c>
      <c r="Q338" s="207"/>
      <c r="R338" s="207"/>
      <c r="S338" s="258"/>
      <c r="T338" s="209"/>
    </row>
    <row r="339" spans="1:24" s="211" customFormat="1" ht="16.5" customHeight="1">
      <c r="A339" s="758"/>
      <c r="B339" s="620" t="s">
        <v>254</v>
      </c>
      <c r="C339" s="601" t="s">
        <v>825</v>
      </c>
      <c r="D339" s="617" t="s">
        <v>771</v>
      </c>
      <c r="E339" s="638" t="s">
        <v>826</v>
      </c>
      <c r="F339" s="641" t="s">
        <v>827</v>
      </c>
      <c r="G339" s="644" t="s">
        <v>828</v>
      </c>
      <c r="H339" s="632" t="s">
        <v>134</v>
      </c>
      <c r="I339" s="227" t="s">
        <v>142</v>
      </c>
      <c r="J339" s="227" t="s">
        <v>135</v>
      </c>
      <c r="K339" s="227" t="s">
        <v>829</v>
      </c>
      <c r="L339" s="227" t="s">
        <v>143</v>
      </c>
      <c r="M339" s="228">
        <f>M340+M342+M343+M344+M345</f>
        <v>9272500</v>
      </c>
      <c r="N339" s="228">
        <f t="shared" ref="N339" si="20">N340+N342+N343+N344+N345</f>
        <v>9206130.0299999993</v>
      </c>
      <c r="O339" s="228">
        <f>O340+O342+O343+O344+O345+O341</f>
        <v>10805900</v>
      </c>
      <c r="P339" s="228">
        <f>P340+P342+P343+P344+P345+P341</f>
        <v>10139800</v>
      </c>
      <c r="Q339" s="228">
        <f t="shared" ref="Q339:R339" si="21">Q340+Q342+Q343+Q344+Q345+Q341</f>
        <v>10510000</v>
      </c>
      <c r="R339" s="228">
        <f t="shared" si="21"/>
        <v>10895200</v>
      </c>
      <c r="S339" s="208">
        <v>3</v>
      </c>
      <c r="T339" s="209"/>
    </row>
    <row r="340" spans="1:24" s="211" customFormat="1" ht="21" customHeight="1">
      <c r="A340" s="758"/>
      <c r="B340" s="621"/>
      <c r="C340" s="602"/>
      <c r="D340" s="618"/>
      <c r="E340" s="639"/>
      <c r="F340" s="642"/>
      <c r="G340" s="645"/>
      <c r="H340" s="633"/>
      <c r="I340" s="206" t="s">
        <v>142</v>
      </c>
      <c r="J340" s="206" t="s">
        <v>135</v>
      </c>
      <c r="K340" s="206" t="s">
        <v>830</v>
      </c>
      <c r="L340" s="206" t="s">
        <v>144</v>
      </c>
      <c r="M340" s="207">
        <v>6532900</v>
      </c>
      <c r="N340" s="207">
        <v>6531826.79</v>
      </c>
      <c r="O340" s="207">
        <v>7630900</v>
      </c>
      <c r="P340" s="207">
        <v>7109700</v>
      </c>
      <c r="Q340" s="207">
        <v>7394100</v>
      </c>
      <c r="R340" s="207">
        <v>7690000</v>
      </c>
      <c r="S340" s="208">
        <v>3</v>
      </c>
      <c r="T340" s="209"/>
    </row>
    <row r="341" spans="1:24" s="211" customFormat="1" ht="18" customHeight="1">
      <c r="A341" s="758"/>
      <c r="B341" s="621"/>
      <c r="C341" s="602"/>
      <c r="D341" s="618"/>
      <c r="E341" s="639"/>
      <c r="F341" s="642"/>
      <c r="G341" s="645"/>
      <c r="H341" s="633"/>
      <c r="I341" s="206" t="s">
        <v>142</v>
      </c>
      <c r="J341" s="206" t="s">
        <v>135</v>
      </c>
      <c r="K341" s="206" t="s">
        <v>830</v>
      </c>
      <c r="L341" s="206" t="s">
        <v>15</v>
      </c>
      <c r="M341" s="207"/>
      <c r="N341" s="207"/>
      <c r="O341" s="207">
        <v>5000</v>
      </c>
      <c r="P341" s="207">
        <v>5000</v>
      </c>
      <c r="Q341" s="207">
        <v>5000</v>
      </c>
      <c r="R341" s="207">
        <v>5000</v>
      </c>
      <c r="S341" s="208">
        <v>3</v>
      </c>
      <c r="T341" s="209"/>
    </row>
    <row r="342" spans="1:24" s="211" customFormat="1" ht="18" customHeight="1">
      <c r="A342" s="758"/>
      <c r="B342" s="621"/>
      <c r="C342" s="602"/>
      <c r="D342" s="618"/>
      <c r="E342" s="639"/>
      <c r="F342" s="642"/>
      <c r="G342" s="645"/>
      <c r="H342" s="633"/>
      <c r="I342" s="206" t="s">
        <v>142</v>
      </c>
      <c r="J342" s="206" t="s">
        <v>135</v>
      </c>
      <c r="K342" s="206" t="s">
        <v>830</v>
      </c>
      <c r="L342" s="206" t="s">
        <v>84</v>
      </c>
      <c r="M342" s="207">
        <v>1957300</v>
      </c>
      <c r="N342" s="207">
        <v>1953053.5</v>
      </c>
      <c r="O342" s="207">
        <v>2302000</v>
      </c>
      <c r="P342" s="207">
        <v>2147200</v>
      </c>
      <c r="Q342" s="207">
        <v>2233000</v>
      </c>
      <c r="R342" s="207">
        <v>2322300</v>
      </c>
      <c r="S342" s="208">
        <v>3</v>
      </c>
      <c r="T342" s="209"/>
    </row>
    <row r="343" spans="1:24" s="211" customFormat="1" ht="15.75" customHeight="1">
      <c r="A343" s="758"/>
      <c r="B343" s="621"/>
      <c r="C343" s="602"/>
      <c r="D343" s="618"/>
      <c r="E343" s="639"/>
      <c r="F343" s="642"/>
      <c r="G343" s="645"/>
      <c r="H343" s="633"/>
      <c r="I343" s="206" t="s">
        <v>142</v>
      </c>
      <c r="J343" s="206" t="s">
        <v>135</v>
      </c>
      <c r="K343" s="206" t="s">
        <v>830</v>
      </c>
      <c r="L343" s="206" t="s">
        <v>141</v>
      </c>
      <c r="M343" s="207">
        <v>752800</v>
      </c>
      <c r="N343" s="207">
        <v>697352.74</v>
      </c>
      <c r="O343" s="207">
        <v>838500</v>
      </c>
      <c r="P343" s="207">
        <v>848400</v>
      </c>
      <c r="Q343" s="207">
        <v>848400</v>
      </c>
      <c r="R343" s="207">
        <v>848400</v>
      </c>
      <c r="S343" s="208">
        <v>3</v>
      </c>
      <c r="T343" s="209"/>
    </row>
    <row r="344" spans="1:24" s="211" customFormat="1" ht="15" customHeight="1">
      <c r="A344" s="758"/>
      <c r="B344" s="622"/>
      <c r="C344" s="603"/>
      <c r="D344" s="619"/>
      <c r="E344" s="639"/>
      <c r="F344" s="642"/>
      <c r="G344" s="645"/>
      <c r="H344" s="633"/>
      <c r="I344" s="206" t="s">
        <v>142</v>
      </c>
      <c r="J344" s="206" t="s">
        <v>135</v>
      </c>
      <c r="K344" s="206" t="s">
        <v>830</v>
      </c>
      <c r="L344" s="206" t="s">
        <v>44</v>
      </c>
      <c r="M344" s="207">
        <v>4500</v>
      </c>
      <c r="N344" s="207">
        <v>0</v>
      </c>
      <c r="O344" s="207">
        <v>4500</v>
      </c>
      <c r="P344" s="207">
        <v>4500</v>
      </c>
      <c r="Q344" s="207">
        <v>4500</v>
      </c>
      <c r="R344" s="207">
        <v>4500</v>
      </c>
      <c r="S344" s="208">
        <v>3</v>
      </c>
      <c r="T344" s="209"/>
    </row>
    <row r="345" spans="1:24" s="211" customFormat="1" ht="58.5" customHeight="1">
      <c r="A345" s="758"/>
      <c r="B345" s="212" t="s">
        <v>255</v>
      </c>
      <c r="C345" s="36" t="s">
        <v>831</v>
      </c>
      <c r="D345" s="60" t="s">
        <v>832</v>
      </c>
      <c r="E345" s="640"/>
      <c r="F345" s="643"/>
      <c r="G345" s="646"/>
      <c r="H345" s="634"/>
      <c r="I345" s="206" t="s">
        <v>142</v>
      </c>
      <c r="J345" s="206" t="s">
        <v>135</v>
      </c>
      <c r="K345" s="206" t="s">
        <v>833</v>
      </c>
      <c r="L345" s="206" t="s">
        <v>145</v>
      </c>
      <c r="M345" s="207">
        <v>25000</v>
      </c>
      <c r="N345" s="207">
        <v>23897</v>
      </c>
      <c r="O345" s="207">
        <v>25000</v>
      </c>
      <c r="P345" s="207">
        <v>25000</v>
      </c>
      <c r="Q345" s="207">
        <v>25000</v>
      </c>
      <c r="R345" s="207">
        <v>25000</v>
      </c>
      <c r="S345" s="208">
        <v>3</v>
      </c>
      <c r="T345" s="209"/>
    </row>
    <row r="346" spans="1:24" s="108" customFormat="1" ht="24" customHeight="1">
      <c r="A346" s="758"/>
      <c r="B346" s="598" t="s">
        <v>834</v>
      </c>
      <c r="C346" s="601" t="s">
        <v>835</v>
      </c>
      <c r="D346" s="617" t="s">
        <v>836</v>
      </c>
      <c r="E346" s="601" t="s">
        <v>837</v>
      </c>
      <c r="F346" s="620" t="s">
        <v>838</v>
      </c>
      <c r="G346" s="623" t="s">
        <v>839</v>
      </c>
      <c r="H346" s="623" t="s">
        <v>679</v>
      </c>
      <c r="I346" s="206" t="s">
        <v>14</v>
      </c>
      <c r="J346" s="206" t="s">
        <v>4</v>
      </c>
      <c r="K346" s="206" t="s">
        <v>840</v>
      </c>
      <c r="L346" s="206" t="s">
        <v>198</v>
      </c>
      <c r="M346" s="207">
        <v>674600</v>
      </c>
      <c r="N346" s="207">
        <v>670544.82999999996</v>
      </c>
      <c r="O346" s="207">
        <v>2055300</v>
      </c>
      <c r="P346" s="207">
        <v>2055300</v>
      </c>
      <c r="Q346" s="207">
        <v>2055300</v>
      </c>
      <c r="R346" s="207">
        <v>2055300</v>
      </c>
      <c r="S346" s="256">
        <v>3</v>
      </c>
      <c r="T346" s="209"/>
      <c r="U346" s="210"/>
      <c r="V346" s="210"/>
      <c r="W346" s="211"/>
      <c r="X346" s="211"/>
    </row>
    <row r="347" spans="1:24" s="108" customFormat="1" ht="23.25" customHeight="1">
      <c r="A347" s="758"/>
      <c r="B347" s="599"/>
      <c r="C347" s="602"/>
      <c r="D347" s="618"/>
      <c r="E347" s="602"/>
      <c r="F347" s="621"/>
      <c r="G347" s="624"/>
      <c r="H347" s="624"/>
      <c r="I347" s="247" t="s">
        <v>142</v>
      </c>
      <c r="J347" s="247" t="s">
        <v>139</v>
      </c>
      <c r="K347" s="206" t="s">
        <v>841</v>
      </c>
      <c r="L347" s="257" t="s">
        <v>198</v>
      </c>
      <c r="M347" s="207">
        <v>3505900</v>
      </c>
      <c r="N347" s="236">
        <v>3496251.98</v>
      </c>
      <c r="O347" s="207">
        <v>5525400</v>
      </c>
      <c r="P347" s="207">
        <v>6125700</v>
      </c>
      <c r="Q347" s="207">
        <v>6125700</v>
      </c>
      <c r="R347" s="207">
        <v>6125700</v>
      </c>
      <c r="S347" s="208">
        <v>3</v>
      </c>
      <c r="T347" s="209"/>
      <c r="U347" s="211"/>
      <c r="V347" s="211"/>
      <c r="W347" s="211"/>
      <c r="X347" s="211"/>
    </row>
    <row r="348" spans="1:24" s="108" customFormat="1" ht="21.75" customHeight="1">
      <c r="A348" s="758"/>
      <c r="B348" s="599"/>
      <c r="C348" s="602"/>
      <c r="D348" s="618"/>
      <c r="E348" s="602"/>
      <c r="F348" s="621"/>
      <c r="G348" s="624"/>
      <c r="H348" s="624"/>
      <c r="I348" s="257" t="s">
        <v>142</v>
      </c>
      <c r="J348" s="247" t="s">
        <v>139</v>
      </c>
      <c r="K348" s="206" t="s">
        <v>842</v>
      </c>
      <c r="L348" s="247" t="s">
        <v>198</v>
      </c>
      <c r="M348" s="207">
        <v>935300</v>
      </c>
      <c r="N348" s="207">
        <v>929221.76</v>
      </c>
      <c r="O348" s="207">
        <v>1598900</v>
      </c>
      <c r="P348" s="207">
        <v>1771300</v>
      </c>
      <c r="Q348" s="207">
        <v>1771300</v>
      </c>
      <c r="R348" s="207">
        <v>1771300</v>
      </c>
      <c r="S348" s="208">
        <v>3</v>
      </c>
      <c r="T348" s="209"/>
    </row>
    <row r="349" spans="1:24" s="108" customFormat="1" ht="69" customHeight="1">
      <c r="A349" s="758"/>
      <c r="B349" s="600"/>
      <c r="C349" s="603"/>
      <c r="D349" s="618"/>
      <c r="E349" s="602"/>
      <c r="F349" s="621"/>
      <c r="G349" s="624"/>
      <c r="H349" s="624"/>
      <c r="I349" s="250" t="s">
        <v>142</v>
      </c>
      <c r="J349" s="247" t="s">
        <v>139</v>
      </c>
      <c r="K349" s="206" t="s">
        <v>843</v>
      </c>
      <c r="L349" s="247" t="s">
        <v>198</v>
      </c>
      <c r="M349" s="207">
        <v>2433300</v>
      </c>
      <c r="N349" s="207">
        <v>2429428.77</v>
      </c>
      <c r="O349" s="207">
        <v>4797300</v>
      </c>
      <c r="P349" s="207">
        <v>5297000</v>
      </c>
      <c r="Q349" s="207">
        <v>5297000</v>
      </c>
      <c r="R349" s="207">
        <v>5297000</v>
      </c>
      <c r="S349" s="208">
        <v>3</v>
      </c>
      <c r="T349" s="209"/>
    </row>
    <row r="350" spans="1:24" s="108" customFormat="1" ht="17.25" customHeight="1">
      <c r="A350" s="758"/>
      <c r="B350" s="598" t="s">
        <v>844</v>
      </c>
      <c r="C350" s="601" t="s">
        <v>845</v>
      </c>
      <c r="D350" s="618"/>
      <c r="E350" s="602"/>
      <c r="F350" s="621"/>
      <c r="G350" s="624"/>
      <c r="H350" s="624"/>
      <c r="I350" s="206" t="s">
        <v>14</v>
      </c>
      <c r="J350" s="206" t="s">
        <v>4</v>
      </c>
      <c r="K350" s="206" t="s">
        <v>846</v>
      </c>
      <c r="L350" s="212" t="s">
        <v>198</v>
      </c>
      <c r="M350" s="207">
        <v>519800</v>
      </c>
      <c r="N350" s="207">
        <v>178248.53</v>
      </c>
      <c r="O350" s="207">
        <v>613900</v>
      </c>
      <c r="P350" s="207">
        <v>613900</v>
      </c>
      <c r="Q350" s="207">
        <v>587200</v>
      </c>
      <c r="R350" s="207">
        <v>587200</v>
      </c>
      <c r="S350" s="256">
        <v>3</v>
      </c>
      <c r="T350" s="209"/>
      <c r="U350" s="210"/>
      <c r="V350" s="210"/>
      <c r="W350" s="211"/>
      <c r="X350" s="211"/>
    </row>
    <row r="351" spans="1:24" s="108" customFormat="1" ht="24" customHeight="1">
      <c r="A351" s="758"/>
      <c r="B351" s="599"/>
      <c r="C351" s="602"/>
      <c r="D351" s="618"/>
      <c r="E351" s="602"/>
      <c r="F351" s="621"/>
      <c r="G351" s="624"/>
      <c r="H351" s="624"/>
      <c r="I351" s="263" t="s">
        <v>142</v>
      </c>
      <c r="J351" s="255" t="s">
        <v>139</v>
      </c>
      <c r="K351" s="212" t="s">
        <v>847</v>
      </c>
      <c r="L351" s="255" t="s">
        <v>198</v>
      </c>
      <c r="M351" s="264">
        <v>1195500</v>
      </c>
      <c r="N351" s="264">
        <v>645796.62</v>
      </c>
      <c r="O351" s="264">
        <v>1433000</v>
      </c>
      <c r="P351" s="264">
        <v>1433000</v>
      </c>
      <c r="Q351" s="264">
        <v>1370600</v>
      </c>
      <c r="R351" s="264">
        <v>1370600</v>
      </c>
      <c r="S351" s="256">
        <v>3</v>
      </c>
      <c r="T351" s="209"/>
    </row>
    <row r="352" spans="1:24" s="108" customFormat="1" ht="19.5" customHeight="1">
      <c r="A352" s="758"/>
      <c r="B352" s="599"/>
      <c r="C352" s="602"/>
      <c r="D352" s="618"/>
      <c r="E352" s="602"/>
      <c r="F352" s="621"/>
      <c r="G352" s="624"/>
      <c r="H352" s="624"/>
      <c r="I352" s="257" t="s">
        <v>142</v>
      </c>
      <c r="J352" s="247" t="s">
        <v>139</v>
      </c>
      <c r="K352" s="206" t="s">
        <v>848</v>
      </c>
      <c r="L352" s="247" t="s">
        <v>198</v>
      </c>
      <c r="M352" s="207">
        <v>398400</v>
      </c>
      <c r="N352" s="207">
        <v>247006.27</v>
      </c>
      <c r="O352" s="207">
        <v>477600</v>
      </c>
      <c r="P352" s="207">
        <v>477600</v>
      </c>
      <c r="Q352" s="207">
        <v>456900</v>
      </c>
      <c r="R352" s="207">
        <v>456900</v>
      </c>
      <c r="S352" s="208">
        <v>3</v>
      </c>
      <c r="T352" s="209"/>
    </row>
    <row r="353" spans="1:24" s="108" customFormat="1" ht="85.5" customHeight="1">
      <c r="A353" s="758"/>
      <c r="B353" s="600"/>
      <c r="C353" s="603"/>
      <c r="D353" s="619"/>
      <c r="E353" s="603"/>
      <c r="F353" s="622"/>
      <c r="G353" s="625"/>
      <c r="H353" s="625"/>
      <c r="I353" s="247" t="s">
        <v>142</v>
      </c>
      <c r="J353" s="247" t="s">
        <v>139</v>
      </c>
      <c r="K353" s="206" t="s">
        <v>849</v>
      </c>
      <c r="L353" s="257" t="s">
        <v>198</v>
      </c>
      <c r="M353" s="207">
        <v>1375500</v>
      </c>
      <c r="N353" s="236">
        <v>929383.99</v>
      </c>
      <c r="O353" s="207">
        <v>1650500</v>
      </c>
      <c r="P353" s="207">
        <v>1650500</v>
      </c>
      <c r="Q353" s="207">
        <v>1578800</v>
      </c>
      <c r="R353" s="207">
        <v>1578800</v>
      </c>
      <c r="S353" s="208">
        <v>3</v>
      </c>
      <c r="T353" s="209"/>
      <c r="U353" s="211"/>
      <c r="V353" s="211"/>
      <c r="W353" s="211"/>
      <c r="X353" s="211"/>
    </row>
    <row r="354" spans="1:24" s="108" customFormat="1" ht="61.5" customHeight="1">
      <c r="A354" s="758"/>
      <c r="B354" s="598" t="s">
        <v>850</v>
      </c>
      <c r="C354" s="601" t="s">
        <v>851</v>
      </c>
      <c r="D354" s="427" t="s">
        <v>852</v>
      </c>
      <c r="E354" s="604" t="s">
        <v>853</v>
      </c>
      <c r="F354" s="607" t="s">
        <v>838</v>
      </c>
      <c r="G354" s="445">
        <v>44589</v>
      </c>
      <c r="H354" s="611" t="s">
        <v>134</v>
      </c>
      <c r="I354" s="206" t="s">
        <v>14</v>
      </c>
      <c r="J354" s="206" t="s">
        <v>4</v>
      </c>
      <c r="K354" s="206" t="s">
        <v>854</v>
      </c>
      <c r="L354" s="206" t="s">
        <v>15</v>
      </c>
      <c r="M354" s="207">
        <v>131100</v>
      </c>
      <c r="N354" s="264">
        <v>131100</v>
      </c>
      <c r="O354" s="207">
        <v>164200</v>
      </c>
      <c r="P354" s="207">
        <v>176500</v>
      </c>
      <c r="Q354" s="207">
        <v>176500</v>
      </c>
      <c r="R354" s="207">
        <v>176500</v>
      </c>
      <c r="S354" s="256">
        <v>3</v>
      </c>
      <c r="T354" s="209"/>
      <c r="U354" s="210"/>
      <c r="V354" s="210"/>
      <c r="W354" s="211"/>
      <c r="X354" s="211"/>
    </row>
    <row r="355" spans="1:24" s="211" customFormat="1" ht="30" customHeight="1">
      <c r="A355" s="758"/>
      <c r="B355" s="599"/>
      <c r="C355" s="602"/>
      <c r="D355" s="428"/>
      <c r="E355" s="605"/>
      <c r="F355" s="608"/>
      <c r="G355" s="610"/>
      <c r="H355" s="612"/>
      <c r="I355" s="212" t="s">
        <v>142</v>
      </c>
      <c r="J355" s="212" t="s">
        <v>139</v>
      </c>
      <c r="K355" s="212" t="s">
        <v>854</v>
      </c>
      <c r="L355" s="212" t="s">
        <v>15</v>
      </c>
      <c r="M355" s="264">
        <v>17500</v>
      </c>
      <c r="N355" s="207">
        <v>17500</v>
      </c>
      <c r="O355" s="264">
        <v>50000</v>
      </c>
      <c r="P355" s="264">
        <v>38500</v>
      </c>
      <c r="Q355" s="264">
        <v>38500</v>
      </c>
      <c r="R355" s="264">
        <v>38500</v>
      </c>
      <c r="S355" s="208">
        <v>3</v>
      </c>
      <c r="T355" s="209"/>
    </row>
    <row r="356" spans="1:24" s="211" customFormat="1" ht="162" customHeight="1">
      <c r="A356" s="758"/>
      <c r="B356" s="600"/>
      <c r="C356" s="603"/>
      <c r="D356" s="431"/>
      <c r="E356" s="606"/>
      <c r="F356" s="609"/>
      <c r="G356" s="446"/>
      <c r="H356" s="613"/>
      <c r="I356" s="206" t="s">
        <v>3</v>
      </c>
      <c r="J356" s="206" t="s">
        <v>4</v>
      </c>
      <c r="K356" s="206" t="s">
        <v>854</v>
      </c>
      <c r="L356" s="206" t="s">
        <v>855</v>
      </c>
      <c r="M356" s="207">
        <v>26400</v>
      </c>
      <c r="N356" s="207">
        <v>26400</v>
      </c>
      <c r="O356" s="207">
        <v>31900</v>
      </c>
      <c r="P356" s="207">
        <v>35200</v>
      </c>
      <c r="Q356" s="207">
        <v>35200</v>
      </c>
      <c r="R356" s="207">
        <v>35200</v>
      </c>
      <c r="S356" s="208">
        <v>3</v>
      </c>
      <c r="T356" s="209"/>
      <c r="U356" s="108"/>
      <c r="V356" s="108"/>
      <c r="W356" s="108"/>
      <c r="X356" s="108"/>
    </row>
    <row r="357" spans="1:24" s="211" customFormat="1" ht="20.100000000000001" customHeight="1">
      <c r="A357" s="759"/>
      <c r="B357" s="266"/>
      <c r="C357" s="793" t="s">
        <v>856</v>
      </c>
      <c r="D357" s="267"/>
      <c r="E357" s="268"/>
      <c r="F357" s="269"/>
      <c r="G357" s="269"/>
      <c r="H357" s="269"/>
      <c r="I357" s="270"/>
      <c r="J357" s="271"/>
      <c r="K357" s="271"/>
      <c r="L357" s="271"/>
      <c r="M357" s="272">
        <f>M286+M295+M290+M346+M350+M299+M300+M354+M303+M321+M322+M347+M324+M325+M352+M326+M327+M329+M351+M355+M333+M339+M356+M349+M348+M353+M296+M328+M338+M289+M288+M330+M331+M332+M298+M287+M285+M284+M334+M292+M294</f>
        <v>88056237</v>
      </c>
      <c r="N357" s="272">
        <f>N286+N295+N290+N346+N350+N299+N300+N354+N303+N321+N322+N347+N324+N325+N352+N326+N327+N329+N351+N355+N333+N339+N356+N349+N348+N353+N296+N328+N338+N289+N288+N330+N331+N332+N298+N287+N285+N284+N334+N292+N294</f>
        <v>86477113.670000002</v>
      </c>
      <c r="O357" s="272">
        <f>O285+O287+O291+O293+O295+O297+O298+O299+O300+O303+O321+O324+O325+O326+O328+O329+O330+O333+O334+O339+O346+O347+O348+O349+O350+O351+O352+O353+O354+O355+O356+O335+O336+O337+O322+O292+O294+O301</f>
        <v>104328700</v>
      </c>
      <c r="P357" s="272">
        <f>P285+P287+P291+P293+P295+P297+P298+P299+P300+P302+P303+P321+P324+P326+P328+P329+P330+P333+P334+P338+P339+P346+P347+P348+P349+P350+P351+P352+P353+P354+P355+P356+P289+P323</f>
        <v>108816800</v>
      </c>
      <c r="Q357" s="272">
        <f>Q285+Q287+Q291+Q293+Q295+Q297+Q298+Q299+Q300+Q302+Q303+Q321+Q324+Q326+Q328+Q329+Q330+Q333+Q334+Q338+Q339+Q346+Q347+Q348+Q349+Q350+Q351+Q352+Q353+Q354+Q355+Q356+Q289+Q323</f>
        <v>104862100</v>
      </c>
      <c r="R357" s="272">
        <f>R285+R287+R291+R293+R295+R297+R298+R299+R300+R302+R303+R321+R324+R326+R328+R329+R330+R333+R334+R338+R339+R346+R347+R348+R349+R350+R351+R352+R353+R354+R355+R356+R289+R323</f>
        <v>107771800</v>
      </c>
      <c r="S357" s="273"/>
      <c r="T357" s="274"/>
      <c r="U357" s="108"/>
      <c r="V357" s="108"/>
      <c r="W357" s="108"/>
      <c r="X357" s="108"/>
    </row>
    <row r="358" spans="1:24" s="1" customFormat="1" ht="20.100000000000001" customHeight="1">
      <c r="A358" s="614" t="s">
        <v>857</v>
      </c>
      <c r="B358" s="615"/>
      <c r="C358" s="615"/>
      <c r="D358" s="615"/>
      <c r="E358" s="615"/>
      <c r="F358" s="615"/>
      <c r="G358" s="615"/>
      <c r="H358" s="615"/>
      <c r="I358" s="615"/>
      <c r="J358" s="615"/>
      <c r="K358" s="615"/>
      <c r="L358" s="615"/>
      <c r="M358" s="615"/>
      <c r="N358" s="615"/>
      <c r="O358" s="615"/>
      <c r="P358" s="615"/>
      <c r="Q358" s="615"/>
      <c r="R358" s="615"/>
      <c r="S358" s="616"/>
    </row>
    <row r="359" spans="1:24" ht="25.5">
      <c r="A359" s="569">
        <v>703</v>
      </c>
      <c r="B359" s="571" t="s">
        <v>253</v>
      </c>
      <c r="C359" s="573" t="s">
        <v>860</v>
      </c>
      <c r="D359" s="78" t="s">
        <v>861</v>
      </c>
      <c r="E359" s="577" t="s">
        <v>862</v>
      </c>
      <c r="F359" s="595" t="s">
        <v>863</v>
      </c>
      <c r="G359" s="595" t="s">
        <v>864</v>
      </c>
      <c r="H359" s="173" t="s">
        <v>865</v>
      </c>
      <c r="I359" s="38" t="s">
        <v>139</v>
      </c>
      <c r="J359" s="38" t="s">
        <v>140</v>
      </c>
      <c r="K359" s="38" t="s">
        <v>829</v>
      </c>
      <c r="L359" s="38" t="s">
        <v>143</v>
      </c>
      <c r="M359" s="13">
        <f t="shared" ref="M359:R359" si="22">SUM(M360:M361)</f>
        <v>7761500</v>
      </c>
      <c r="N359" s="13">
        <f t="shared" si="22"/>
        <v>7758575.3399999999</v>
      </c>
      <c r="O359" s="13">
        <f t="shared" si="22"/>
        <v>9489100</v>
      </c>
      <c r="P359" s="13">
        <f t="shared" si="22"/>
        <v>10058900</v>
      </c>
      <c r="Q359" s="13">
        <f t="shared" si="22"/>
        <v>10634900</v>
      </c>
      <c r="R359" s="13">
        <f t="shared" si="22"/>
        <v>11060300</v>
      </c>
      <c r="S359" s="275">
        <v>3</v>
      </c>
    </row>
    <row r="360" spans="1:24">
      <c r="A360" s="570"/>
      <c r="B360" s="572"/>
      <c r="C360" s="574"/>
      <c r="D360" s="31"/>
      <c r="E360" s="578"/>
      <c r="F360" s="596"/>
      <c r="G360" s="596"/>
      <c r="H360" s="171"/>
      <c r="I360" s="38" t="s">
        <v>139</v>
      </c>
      <c r="J360" s="38" t="s">
        <v>140</v>
      </c>
      <c r="K360" s="38" t="s">
        <v>46</v>
      </c>
      <c r="L360" s="38" t="s">
        <v>147</v>
      </c>
      <c r="M360" s="39">
        <v>5976700</v>
      </c>
      <c r="N360" s="39">
        <v>5973987.8099999996</v>
      </c>
      <c r="O360" s="39">
        <v>7302600</v>
      </c>
      <c r="P360" s="39">
        <v>7725700</v>
      </c>
      <c r="Q360" s="39">
        <v>8168100</v>
      </c>
      <c r="R360" s="39">
        <v>8494800</v>
      </c>
      <c r="S360" s="112">
        <v>3</v>
      </c>
    </row>
    <row r="361" spans="1:24">
      <c r="A361" s="588"/>
      <c r="B361" s="592"/>
      <c r="C361" s="593"/>
      <c r="D361" s="46"/>
      <c r="E361" s="594"/>
      <c r="F361" s="597"/>
      <c r="G361" s="597"/>
      <c r="H361" s="174"/>
      <c r="I361" s="38" t="s">
        <v>139</v>
      </c>
      <c r="J361" s="38" t="s">
        <v>140</v>
      </c>
      <c r="K361" s="38" t="s">
        <v>46</v>
      </c>
      <c r="L361" s="38" t="s">
        <v>74</v>
      </c>
      <c r="M361" s="39">
        <v>1784800</v>
      </c>
      <c r="N361" s="39">
        <v>1784587.53</v>
      </c>
      <c r="O361" s="39">
        <v>2186500</v>
      </c>
      <c r="P361" s="39">
        <v>2333200</v>
      </c>
      <c r="Q361" s="39">
        <v>2466800</v>
      </c>
      <c r="R361" s="39">
        <v>2565500</v>
      </c>
      <c r="S361" s="112">
        <v>3</v>
      </c>
    </row>
    <row r="362" spans="1:24" s="57" customFormat="1" ht="114.75">
      <c r="A362" s="569">
        <v>703</v>
      </c>
      <c r="B362" s="571" t="s">
        <v>278</v>
      </c>
      <c r="C362" s="503" t="s">
        <v>306</v>
      </c>
      <c r="D362" s="78" t="s">
        <v>861</v>
      </c>
      <c r="E362" s="187" t="s">
        <v>866</v>
      </c>
      <c r="F362" s="388" t="s">
        <v>133</v>
      </c>
      <c r="G362" s="147" t="s">
        <v>867</v>
      </c>
      <c r="H362" s="173" t="s">
        <v>134</v>
      </c>
      <c r="I362" s="11" t="s">
        <v>139</v>
      </c>
      <c r="J362" s="11" t="s">
        <v>140</v>
      </c>
      <c r="K362" s="11" t="s">
        <v>47</v>
      </c>
      <c r="L362" s="11" t="s">
        <v>143</v>
      </c>
      <c r="M362" s="16">
        <f t="shared" ref="M362:R362" si="23">SUM(M363:M364)</f>
        <v>146400</v>
      </c>
      <c r="N362" s="16">
        <f t="shared" si="23"/>
        <v>89550</v>
      </c>
      <c r="O362" s="16">
        <f t="shared" si="23"/>
        <v>146400</v>
      </c>
      <c r="P362" s="16">
        <f t="shared" si="23"/>
        <v>147400</v>
      </c>
      <c r="Q362" s="16">
        <f t="shared" si="23"/>
        <v>146400</v>
      </c>
      <c r="R362" s="16">
        <f t="shared" si="23"/>
        <v>146400</v>
      </c>
      <c r="S362" s="276">
        <v>3</v>
      </c>
    </row>
    <row r="363" spans="1:24" s="57" customFormat="1" ht="25.5">
      <c r="A363" s="570"/>
      <c r="B363" s="572"/>
      <c r="C363" s="500"/>
      <c r="D363" s="45"/>
      <c r="E363" s="578" t="s">
        <v>868</v>
      </c>
      <c r="F363" s="596" t="s">
        <v>133</v>
      </c>
      <c r="G363" s="596" t="s">
        <v>869</v>
      </c>
      <c r="H363" s="171" t="s">
        <v>134</v>
      </c>
      <c r="I363" s="41" t="s">
        <v>139</v>
      </c>
      <c r="J363" s="40" t="s">
        <v>140</v>
      </c>
      <c r="K363" s="40" t="s">
        <v>47</v>
      </c>
      <c r="L363" s="40" t="s">
        <v>141</v>
      </c>
      <c r="M363" s="47">
        <v>145900</v>
      </c>
      <c r="N363" s="47">
        <v>89050</v>
      </c>
      <c r="O363" s="47">
        <v>145400</v>
      </c>
      <c r="P363" s="47">
        <v>145400</v>
      </c>
      <c r="Q363" s="47">
        <v>145400</v>
      </c>
      <c r="R363" s="47">
        <v>145400</v>
      </c>
      <c r="S363" s="124">
        <v>3</v>
      </c>
    </row>
    <row r="364" spans="1:24" s="57" customFormat="1">
      <c r="A364" s="588"/>
      <c r="B364" s="592"/>
      <c r="C364" s="501"/>
      <c r="D364" s="30"/>
      <c r="E364" s="594"/>
      <c r="F364" s="597"/>
      <c r="G364" s="597"/>
      <c r="H364" s="174"/>
      <c r="I364" s="11" t="s">
        <v>139</v>
      </c>
      <c r="J364" s="38" t="s">
        <v>140</v>
      </c>
      <c r="K364" s="38" t="s">
        <v>47</v>
      </c>
      <c r="L364" s="38" t="s">
        <v>44</v>
      </c>
      <c r="M364" s="39">
        <v>500</v>
      </c>
      <c r="N364" s="39">
        <v>500</v>
      </c>
      <c r="O364" s="39">
        <v>1000</v>
      </c>
      <c r="P364" s="39">
        <v>2000</v>
      </c>
      <c r="Q364" s="39">
        <v>1000</v>
      </c>
      <c r="R364" s="39">
        <v>1000</v>
      </c>
      <c r="S364" s="112">
        <v>3</v>
      </c>
    </row>
    <row r="365" spans="1:24" ht="140.25">
      <c r="A365" s="119">
        <v>703</v>
      </c>
      <c r="B365" s="11" t="s">
        <v>870</v>
      </c>
      <c r="C365" s="34" t="s">
        <v>871</v>
      </c>
      <c r="D365" s="78" t="s">
        <v>872</v>
      </c>
      <c r="E365" s="117" t="s">
        <v>873</v>
      </c>
      <c r="F365" s="22" t="s">
        <v>133</v>
      </c>
      <c r="G365" s="116">
        <v>39773</v>
      </c>
      <c r="H365" s="117" t="s">
        <v>865</v>
      </c>
      <c r="I365" s="38" t="s">
        <v>139</v>
      </c>
      <c r="J365" s="38" t="s">
        <v>140</v>
      </c>
      <c r="K365" s="38" t="s">
        <v>874</v>
      </c>
      <c r="L365" s="38" t="s">
        <v>141</v>
      </c>
      <c r="M365" s="13">
        <v>1120000</v>
      </c>
      <c r="N365" s="13">
        <v>1097200</v>
      </c>
      <c r="O365" s="13">
        <v>3570000</v>
      </c>
      <c r="P365" s="16">
        <v>1050000</v>
      </c>
      <c r="Q365" s="16">
        <v>750000</v>
      </c>
      <c r="R365" s="16">
        <v>750000</v>
      </c>
      <c r="S365" s="275">
        <v>3</v>
      </c>
    </row>
    <row r="366" spans="1:24" ht="153">
      <c r="A366" s="569">
        <v>703</v>
      </c>
      <c r="B366" s="572" t="s">
        <v>875</v>
      </c>
      <c r="C366" s="573" t="s">
        <v>876</v>
      </c>
      <c r="D366" s="78" t="s">
        <v>872</v>
      </c>
      <c r="E366" s="187" t="s">
        <v>877</v>
      </c>
      <c r="F366" s="579" t="s">
        <v>133</v>
      </c>
      <c r="G366" s="503" t="s">
        <v>878</v>
      </c>
      <c r="H366" s="503" t="s">
        <v>134</v>
      </c>
      <c r="I366" s="38" t="s">
        <v>139</v>
      </c>
      <c r="J366" s="38" t="s">
        <v>140</v>
      </c>
      <c r="K366" s="38" t="s">
        <v>879</v>
      </c>
      <c r="L366" s="38" t="s">
        <v>143</v>
      </c>
      <c r="M366" s="13">
        <f>M367</f>
        <v>311682</v>
      </c>
      <c r="N366" s="13">
        <f>N367</f>
        <v>311682</v>
      </c>
      <c r="O366" s="13">
        <f>O367</f>
        <v>427600</v>
      </c>
      <c r="P366" s="13">
        <f>SUM(P367:P367)</f>
        <v>427600</v>
      </c>
      <c r="Q366" s="13">
        <f>SUM(Q367:Q367)</f>
        <v>427600</v>
      </c>
      <c r="R366" s="13">
        <f>SUM(R367:R367)</f>
        <v>427600</v>
      </c>
      <c r="S366" s="277">
        <v>3</v>
      </c>
    </row>
    <row r="367" spans="1:24">
      <c r="A367" s="588"/>
      <c r="B367" s="572"/>
      <c r="C367" s="574"/>
      <c r="D367" s="31"/>
      <c r="E367" s="143"/>
      <c r="F367" s="589"/>
      <c r="G367" s="501"/>
      <c r="H367" s="501"/>
      <c r="I367" s="11" t="s">
        <v>139</v>
      </c>
      <c r="J367" s="38" t="s">
        <v>140</v>
      </c>
      <c r="K367" s="38" t="s">
        <v>879</v>
      </c>
      <c r="L367" s="38" t="s">
        <v>145</v>
      </c>
      <c r="M367" s="39">
        <v>311682</v>
      </c>
      <c r="N367" s="39">
        <v>311682</v>
      </c>
      <c r="O367" s="14">
        <v>427600</v>
      </c>
      <c r="P367" s="14">
        <v>427600</v>
      </c>
      <c r="Q367" s="14">
        <v>427600</v>
      </c>
      <c r="R367" s="14">
        <v>427600</v>
      </c>
      <c r="S367" s="278">
        <v>3</v>
      </c>
    </row>
    <row r="368" spans="1:24" ht="204">
      <c r="A368" s="569">
        <v>703</v>
      </c>
      <c r="B368" s="571" t="s">
        <v>402</v>
      </c>
      <c r="C368" s="573" t="s">
        <v>880</v>
      </c>
      <c r="D368" s="590" t="s">
        <v>872</v>
      </c>
      <c r="E368" s="117" t="s">
        <v>518</v>
      </c>
      <c r="F368" s="22" t="s">
        <v>133</v>
      </c>
      <c r="G368" s="116">
        <v>44927</v>
      </c>
      <c r="H368" s="45" t="s">
        <v>19</v>
      </c>
      <c r="I368" s="40" t="s">
        <v>139</v>
      </c>
      <c r="J368" s="38" t="s">
        <v>140</v>
      </c>
      <c r="K368" s="38" t="s">
        <v>454</v>
      </c>
      <c r="L368" s="38" t="s">
        <v>209</v>
      </c>
      <c r="M368" s="13">
        <v>407200</v>
      </c>
      <c r="N368" s="13">
        <v>364230.15</v>
      </c>
      <c r="O368" s="13">
        <v>458800</v>
      </c>
      <c r="P368" s="13">
        <v>493400</v>
      </c>
      <c r="Q368" s="13">
        <v>513200</v>
      </c>
      <c r="R368" s="13">
        <v>533700</v>
      </c>
      <c r="S368" s="277">
        <v>3</v>
      </c>
    </row>
    <row r="369" spans="1:22" ht="178.5">
      <c r="A369" s="570"/>
      <c r="B369" s="572"/>
      <c r="C369" s="574"/>
      <c r="D369" s="591"/>
      <c r="E369" s="162" t="s">
        <v>260</v>
      </c>
      <c r="F369" s="22" t="s">
        <v>133</v>
      </c>
      <c r="G369" s="116">
        <v>44562</v>
      </c>
      <c r="H369" s="45" t="s">
        <v>19</v>
      </c>
      <c r="I369" s="40"/>
      <c r="J369" s="40"/>
      <c r="K369" s="40"/>
      <c r="L369" s="40"/>
      <c r="M369" s="50"/>
      <c r="N369" s="50"/>
      <c r="O369" s="50"/>
      <c r="P369" s="50"/>
      <c r="Q369" s="50"/>
      <c r="R369" s="50"/>
      <c r="S369" s="279"/>
    </row>
    <row r="370" spans="1:22" ht="178.5">
      <c r="A370" s="119"/>
      <c r="B370" s="41"/>
      <c r="C370" s="46"/>
      <c r="D370" s="280"/>
      <c r="E370" s="162" t="s">
        <v>881</v>
      </c>
      <c r="F370" s="22" t="s">
        <v>133</v>
      </c>
      <c r="G370" s="116">
        <v>45292</v>
      </c>
      <c r="H370" s="45" t="s">
        <v>19</v>
      </c>
      <c r="I370" s="41"/>
      <c r="J370" s="41"/>
      <c r="K370" s="41"/>
      <c r="L370" s="41"/>
      <c r="M370" s="44"/>
      <c r="N370" s="44"/>
      <c r="O370" s="44"/>
      <c r="P370" s="44"/>
      <c r="Q370" s="44"/>
      <c r="R370" s="44"/>
      <c r="S370" s="281"/>
    </row>
    <row r="371" spans="1:22" ht="153">
      <c r="A371" s="119">
        <v>703</v>
      </c>
      <c r="B371" s="38" t="s">
        <v>256</v>
      </c>
      <c r="C371" s="34" t="s">
        <v>882</v>
      </c>
      <c r="D371" s="78" t="s">
        <v>872</v>
      </c>
      <c r="E371" s="114" t="s">
        <v>327</v>
      </c>
      <c r="F371" s="12" t="s">
        <v>133</v>
      </c>
      <c r="G371" s="32" t="s">
        <v>878</v>
      </c>
      <c r="H371" s="32" t="s">
        <v>134</v>
      </c>
      <c r="I371" s="40" t="s">
        <v>139</v>
      </c>
      <c r="J371" s="38" t="s">
        <v>140</v>
      </c>
      <c r="K371" s="38" t="s">
        <v>883</v>
      </c>
      <c r="L371" s="38" t="s">
        <v>141</v>
      </c>
      <c r="M371" s="13">
        <v>655664</v>
      </c>
      <c r="N371" s="13">
        <v>555255.05000000005</v>
      </c>
      <c r="O371" s="13">
        <v>0</v>
      </c>
      <c r="P371" s="13">
        <v>0</v>
      </c>
      <c r="Q371" s="13">
        <v>0</v>
      </c>
      <c r="R371" s="13">
        <v>0</v>
      </c>
      <c r="S371" s="277">
        <v>3</v>
      </c>
    </row>
    <row r="372" spans="1:22" ht="153">
      <c r="A372" s="119">
        <v>703</v>
      </c>
      <c r="B372" s="38" t="s">
        <v>257</v>
      </c>
      <c r="C372" s="34" t="s">
        <v>884</v>
      </c>
      <c r="D372" s="78" t="s">
        <v>872</v>
      </c>
      <c r="E372" s="71" t="s">
        <v>877</v>
      </c>
      <c r="F372" s="8" t="s">
        <v>133</v>
      </c>
      <c r="G372" s="60" t="s">
        <v>878</v>
      </c>
      <c r="H372" s="60" t="s">
        <v>134</v>
      </c>
      <c r="I372" s="38" t="s">
        <v>139</v>
      </c>
      <c r="J372" s="38" t="s">
        <v>140</v>
      </c>
      <c r="K372" s="38" t="s">
        <v>285</v>
      </c>
      <c r="L372" s="38" t="s">
        <v>141</v>
      </c>
      <c r="M372" s="13">
        <v>45700</v>
      </c>
      <c r="N372" s="13">
        <v>44947.9</v>
      </c>
      <c r="O372" s="13">
        <v>0</v>
      </c>
      <c r="P372" s="16">
        <v>625000</v>
      </c>
      <c r="Q372" s="16">
        <v>0</v>
      </c>
      <c r="R372" s="16">
        <v>0</v>
      </c>
      <c r="S372" s="277">
        <v>3</v>
      </c>
    </row>
    <row r="373" spans="1:22">
      <c r="A373" s="569">
        <v>703</v>
      </c>
      <c r="B373" s="571" t="s">
        <v>885</v>
      </c>
      <c r="C373" s="573" t="s">
        <v>886</v>
      </c>
      <c r="D373" s="575" t="s">
        <v>861</v>
      </c>
      <c r="E373" s="577" t="s">
        <v>887</v>
      </c>
      <c r="F373" s="579" t="s">
        <v>133</v>
      </c>
      <c r="G373" s="581">
        <v>44803</v>
      </c>
      <c r="H373" s="45" t="s">
        <v>19</v>
      </c>
      <c r="I373" s="38" t="s">
        <v>139</v>
      </c>
      <c r="J373" s="38" t="s">
        <v>140</v>
      </c>
      <c r="K373" s="38" t="s">
        <v>300</v>
      </c>
      <c r="L373" s="38" t="s">
        <v>143</v>
      </c>
      <c r="M373" s="13">
        <f t="shared" ref="M373:R373" si="24">M374+M375</f>
        <v>168000</v>
      </c>
      <c r="N373" s="13">
        <f t="shared" si="24"/>
        <v>168000</v>
      </c>
      <c r="O373" s="13">
        <f t="shared" si="24"/>
        <v>243300</v>
      </c>
      <c r="P373" s="13">
        <f t="shared" si="24"/>
        <v>0</v>
      </c>
      <c r="Q373" s="13">
        <f t="shared" si="24"/>
        <v>0</v>
      </c>
      <c r="R373" s="13">
        <f t="shared" si="24"/>
        <v>0</v>
      </c>
      <c r="S373" s="277">
        <v>3</v>
      </c>
    </row>
    <row r="374" spans="1:22">
      <c r="A374" s="570"/>
      <c r="B374" s="572"/>
      <c r="C374" s="574"/>
      <c r="D374" s="576"/>
      <c r="E374" s="578"/>
      <c r="F374" s="580"/>
      <c r="G374" s="500"/>
      <c r="H374" s="45"/>
      <c r="I374" s="38" t="s">
        <v>139</v>
      </c>
      <c r="J374" s="38" t="s">
        <v>140</v>
      </c>
      <c r="K374" s="38" t="s">
        <v>300</v>
      </c>
      <c r="L374" s="38" t="s">
        <v>147</v>
      </c>
      <c r="M374" s="39">
        <v>129050</v>
      </c>
      <c r="N374" s="39">
        <v>129050</v>
      </c>
      <c r="O374" s="39">
        <v>186900</v>
      </c>
      <c r="P374" s="14">
        <v>0</v>
      </c>
      <c r="Q374" s="14">
        <v>0</v>
      </c>
      <c r="R374" s="14">
        <v>0</v>
      </c>
      <c r="S374" s="278">
        <v>3</v>
      </c>
    </row>
    <row r="375" spans="1:22">
      <c r="A375" s="570"/>
      <c r="B375" s="572"/>
      <c r="C375" s="574"/>
      <c r="D375" s="576"/>
      <c r="E375" s="578"/>
      <c r="F375" s="580"/>
      <c r="G375" s="500"/>
      <c r="H375" s="45"/>
      <c r="I375" s="38" t="s">
        <v>139</v>
      </c>
      <c r="J375" s="38" t="s">
        <v>140</v>
      </c>
      <c r="K375" s="38" t="s">
        <v>300</v>
      </c>
      <c r="L375" s="38" t="s">
        <v>74</v>
      </c>
      <c r="M375" s="39">
        <v>38950</v>
      </c>
      <c r="N375" s="39">
        <v>38950</v>
      </c>
      <c r="O375" s="39">
        <v>56400</v>
      </c>
      <c r="P375" s="39">
        <v>0</v>
      </c>
      <c r="Q375" s="39">
        <v>0</v>
      </c>
      <c r="R375" s="39">
        <v>0</v>
      </c>
      <c r="S375" s="278">
        <v>3</v>
      </c>
    </row>
    <row r="376" spans="1:22" ht="280.5">
      <c r="A376" s="119"/>
      <c r="B376" s="41"/>
      <c r="C376" s="46"/>
      <c r="D376" s="283"/>
      <c r="E376" s="128" t="s">
        <v>526</v>
      </c>
      <c r="F376" s="23" t="s">
        <v>133</v>
      </c>
      <c r="G376" s="167">
        <v>45125</v>
      </c>
      <c r="H376" s="30" t="s">
        <v>19</v>
      </c>
      <c r="I376" s="40"/>
      <c r="J376" s="41"/>
      <c r="K376" s="40"/>
      <c r="L376" s="41"/>
      <c r="M376" s="42"/>
      <c r="N376" s="42"/>
      <c r="O376" s="42"/>
      <c r="P376" s="42"/>
      <c r="Q376" s="42"/>
      <c r="R376" s="42"/>
      <c r="S376" s="281"/>
    </row>
    <row r="377" spans="1:22" ht="153">
      <c r="A377" s="119">
        <v>703</v>
      </c>
      <c r="B377" s="41" t="s">
        <v>408</v>
      </c>
      <c r="C377" s="46" t="s">
        <v>888</v>
      </c>
      <c r="D377" s="78" t="s">
        <v>872</v>
      </c>
      <c r="E377" s="114" t="s">
        <v>327</v>
      </c>
      <c r="F377" s="12" t="s">
        <v>133</v>
      </c>
      <c r="G377" s="32" t="s">
        <v>878</v>
      </c>
      <c r="H377" s="32" t="s">
        <v>134</v>
      </c>
      <c r="I377" s="38" t="s">
        <v>139</v>
      </c>
      <c r="J377" s="38" t="s">
        <v>140</v>
      </c>
      <c r="K377" s="38" t="s">
        <v>889</v>
      </c>
      <c r="L377" s="38" t="s">
        <v>141</v>
      </c>
      <c r="M377" s="13">
        <v>0</v>
      </c>
      <c r="N377" s="13">
        <v>0</v>
      </c>
      <c r="O377" s="13">
        <v>180000</v>
      </c>
      <c r="P377" s="16">
        <v>0</v>
      </c>
      <c r="Q377" s="16">
        <v>0</v>
      </c>
      <c r="R377" s="16">
        <v>0</v>
      </c>
      <c r="S377" s="277">
        <v>3</v>
      </c>
    </row>
    <row r="378" spans="1:22" ht="20.100000000000001" customHeight="1">
      <c r="A378" s="582" t="s">
        <v>890</v>
      </c>
      <c r="B378" s="583"/>
      <c r="C378" s="584"/>
      <c r="D378" s="88"/>
      <c r="E378" s="89"/>
      <c r="F378" s="89"/>
      <c r="G378" s="89"/>
      <c r="H378" s="90"/>
      <c r="I378" s="90"/>
      <c r="J378" s="90"/>
      <c r="K378" s="90"/>
      <c r="L378" s="90"/>
      <c r="M378" s="284">
        <f t="shared" ref="M378:R378" si="25">M359+M362+M365+M366+M368+M371+M372+M373</f>
        <v>10616146</v>
      </c>
      <c r="N378" s="284">
        <f t="shared" si="25"/>
        <v>10389440.440000001</v>
      </c>
      <c r="O378" s="284">
        <f>O359+O362+O365+O366+O368+O371+O372+O373+O377</f>
        <v>14515200</v>
      </c>
      <c r="P378" s="284">
        <f t="shared" si="25"/>
        <v>12802300</v>
      </c>
      <c r="Q378" s="284">
        <f t="shared" si="25"/>
        <v>12472100</v>
      </c>
      <c r="R378" s="284">
        <f t="shared" si="25"/>
        <v>12918000</v>
      </c>
      <c r="S378" s="285"/>
    </row>
    <row r="379" spans="1:22" ht="20.100000000000001" customHeight="1">
      <c r="A379" s="585" t="s">
        <v>891</v>
      </c>
      <c r="B379" s="586"/>
      <c r="C379" s="586"/>
      <c r="D379" s="586"/>
      <c r="E379" s="586"/>
      <c r="F379" s="586"/>
      <c r="G379" s="586"/>
      <c r="H379" s="586"/>
      <c r="I379" s="586"/>
      <c r="J379" s="586"/>
      <c r="K379" s="586"/>
      <c r="L379" s="586"/>
      <c r="M379" s="586"/>
      <c r="N379" s="586"/>
      <c r="O379" s="586"/>
      <c r="P379" s="586"/>
      <c r="Q379" s="586"/>
      <c r="R379" s="586"/>
      <c r="S379" s="587"/>
    </row>
    <row r="380" spans="1:22">
      <c r="A380" s="561" t="s">
        <v>892</v>
      </c>
      <c r="B380" s="565" t="s">
        <v>893</v>
      </c>
      <c r="C380" s="565"/>
      <c r="D380" s="565"/>
      <c r="E380" s="565"/>
      <c r="F380" s="565"/>
      <c r="G380" s="565"/>
      <c r="H380" s="565"/>
      <c r="I380" s="565"/>
      <c r="J380" s="565"/>
      <c r="K380" s="565"/>
      <c r="L380" s="565"/>
      <c r="M380" s="100">
        <f>M384+M392+M397+M400+M406+M441+M447+M420+M431+M439+M465+M468+M553+M561+M563+M573+M581+M595+M598+M605+M615+M623+M629+M640+M644+M652+M660+M662+M665+M672+M677+M682+M684+M687+M585+M471+M473+M475+M481+M501+M509+M517+M544+M547+M557+M417+M524+M550+M636+M381+M667+M409+M434+M489+M531+M534+M565+M567+M587+M589+M591+M657+M669+M675+M412+M437+M559</f>
        <v>813693759.17999983</v>
      </c>
      <c r="N380" s="100">
        <f>N384+N392+N397+N400+N406+N441+N447+N420+N431+N439+N465+N468+N553+N561+N563+N573+N581+N595+N598+N605+N615+N623+N629+N640+N644+N652+N660+N662+N665+N672+N677+N682+N684+N687+N585+N471+N473+N475+N481+N501+N509+N517+N544+N547+N557+N417+N524+N550+N636+N381+N667+N409+N434+N489+N531+N534+N565+N567+N587+N589+N591+N657+N669+N675+N412+N437+N559</f>
        <v>809326966.49999988</v>
      </c>
      <c r="O380" s="100">
        <f>O384+O392+O397+O400+O406+O477+O479+O420+O431+O439+O441+O447+O465+O468++O553+O561+O563+O573+O581+O595+O598+O605+O615+O623+O629+O640+O644+O652+O660+O662+O665+O672+O677+O682+O684+O687+O585+O471+O473+O475+O489+O381+O524+O481+O501+O509+O517+O557+O409+O412+O531+O534+O537+O539+O565+O567+O587+O589+O591+O636+O639+O559+O434+O437+O544+O547+O550+O657+O667+O675+O417+O505+O513+O395+O485+O493+O669+O600+O603+O610+O619+O415+O451+O456+O459+O461+O527+O529+O541+O569+O571+O577+O583+O593+O625+O627+O691+O497</f>
        <v>829623043.20000005</v>
      </c>
      <c r="P380" s="100">
        <f>P384+P392+P397+P400+P406+P477+P479+P420+P431+P439+P441+P447+P465+P468++P553+P561+P563+P573+P581+P595+P598+P605+P615+P623+P629+P640+P644+P652+P660+P662+P665+P672+P677+P682+P684+P687+P585+P471+P473+P475+P489+P381+P524+P481+P501+P509+P517+P557+P409+P412+P531+P534+P537+P539+P565+P567+P587+P589+P591+P636+P639+P559+P434+P437+P544+P547+P550+P657+P667+P675+P417+P505+P513+P395+P485+P493+P669+P600+P603+P610+P619+P415+P451+P456+P459+P461+P527+P529+P541+P569+P571+P577+P583+P593+P625+P627+P691+P497</f>
        <v>751429900</v>
      </c>
      <c r="Q380" s="100">
        <f t="shared" ref="Q380:R380" si="26">Q384+Q392+Q397+Q400+Q406+Q477+Q479+Q420+Q431+Q439+Q441+Q447+Q465+Q468++Q553+Q561+Q563+Q573+Q581+Q595+Q598+Q605+Q615+Q623+Q629+Q640+Q644+Q652+Q660+Q662+Q665+Q672+Q677+Q682+Q684+Q687+Q585+Q471+Q473+Q475+Q489+Q381+Q524+Q481+Q501+Q509+Q517+Q557+Q409+Q412+Q531+Q534+Q537+Q539+Q565+Q567+Q587+Q589+Q591+Q636+Q639+Q559+Q434+Q437+Q544+Q547+Q550+Q657+Q667+Q675+Q417+Q505+Q513+Q395+Q485+Q493+Q669+Q600+Q603+Q610+Q619+Q415+Q451+Q456+Q459+Q461+Q527+Q529+Q541+Q569+Q571+Q577+Q583+Q593+Q625+Q627+Q691+Q497</f>
        <v>744698300</v>
      </c>
      <c r="R380" s="100">
        <f t="shared" si="26"/>
        <v>744698300</v>
      </c>
      <c r="S380" s="287"/>
    </row>
    <row r="381" spans="1:22" ht="94.5" customHeight="1">
      <c r="A381" s="562"/>
      <c r="B381" s="499" t="s">
        <v>894</v>
      </c>
      <c r="C381" s="794" t="s">
        <v>895</v>
      </c>
      <c r="D381" s="566" t="s">
        <v>896</v>
      </c>
      <c r="E381" s="103" t="s">
        <v>897</v>
      </c>
      <c r="F381" s="93" t="s">
        <v>133</v>
      </c>
      <c r="G381" s="290">
        <v>39814</v>
      </c>
      <c r="H381" s="93" t="s">
        <v>134</v>
      </c>
      <c r="I381" s="52" t="s">
        <v>14</v>
      </c>
      <c r="J381" s="52" t="s">
        <v>139</v>
      </c>
      <c r="K381" s="98" t="s">
        <v>898</v>
      </c>
      <c r="L381" s="52" t="s">
        <v>143</v>
      </c>
      <c r="M381" s="100">
        <f>M383+M382</f>
        <v>1161721.6299999999</v>
      </c>
      <c r="N381" s="100">
        <f>N383+N382</f>
        <v>1161721.6299999999</v>
      </c>
      <c r="O381" s="100">
        <f>O383+O382</f>
        <v>1211000</v>
      </c>
      <c r="P381" s="288">
        <f t="shared" ref="P381:R381" si="27">P383+P382</f>
        <v>1391000</v>
      </c>
      <c r="Q381" s="288">
        <f t="shared" si="27"/>
        <v>1211000</v>
      </c>
      <c r="R381" s="288">
        <f t="shared" si="27"/>
        <v>1211000</v>
      </c>
      <c r="S381" s="289"/>
    </row>
    <row r="382" spans="1:22" ht="45" customHeight="1">
      <c r="A382" s="562"/>
      <c r="B382" s="513"/>
      <c r="C382" s="795"/>
      <c r="D382" s="567"/>
      <c r="E382" s="487" t="s">
        <v>899</v>
      </c>
      <c r="F382" s="487" t="s">
        <v>133</v>
      </c>
      <c r="G382" s="494">
        <v>43466</v>
      </c>
      <c r="H382" s="487" t="s">
        <v>134</v>
      </c>
      <c r="I382" s="190" t="s">
        <v>14</v>
      </c>
      <c r="J382" s="190" t="s">
        <v>139</v>
      </c>
      <c r="K382" s="291" t="s">
        <v>898</v>
      </c>
      <c r="L382" s="190" t="s">
        <v>141</v>
      </c>
      <c r="M382" s="292">
        <v>40024.629999999997</v>
      </c>
      <c r="N382" s="292">
        <v>40024.629999999997</v>
      </c>
      <c r="O382" s="293">
        <v>0</v>
      </c>
      <c r="P382" s="293">
        <v>0</v>
      </c>
      <c r="Q382" s="294">
        <v>0</v>
      </c>
      <c r="R382" s="294">
        <v>0</v>
      </c>
      <c r="S382" s="289">
        <v>3</v>
      </c>
    </row>
    <row r="383" spans="1:22" ht="52.5" customHeight="1">
      <c r="A383" s="562"/>
      <c r="B383" s="295" t="s">
        <v>900</v>
      </c>
      <c r="C383" s="796"/>
      <c r="D383" s="568"/>
      <c r="E383" s="493"/>
      <c r="F383" s="493"/>
      <c r="G383" s="495"/>
      <c r="H383" s="493"/>
      <c r="I383" s="190" t="s">
        <v>14</v>
      </c>
      <c r="J383" s="190" t="s">
        <v>139</v>
      </c>
      <c r="K383" s="291" t="s">
        <v>898</v>
      </c>
      <c r="L383" s="190" t="s">
        <v>198</v>
      </c>
      <c r="M383" s="292">
        <v>1121697</v>
      </c>
      <c r="N383" s="292">
        <v>1121697</v>
      </c>
      <c r="O383" s="293">
        <v>1211000</v>
      </c>
      <c r="P383" s="293">
        <v>1391000</v>
      </c>
      <c r="Q383" s="294">
        <v>1211000</v>
      </c>
      <c r="R383" s="294">
        <v>1211000</v>
      </c>
      <c r="S383" s="289">
        <v>3</v>
      </c>
    </row>
    <row r="384" spans="1:22" ht="57" customHeight="1">
      <c r="A384" s="562"/>
      <c r="B384" s="499" t="s">
        <v>901</v>
      </c>
      <c r="C384" s="503" t="s">
        <v>902</v>
      </c>
      <c r="D384" s="491" t="s">
        <v>896</v>
      </c>
      <c r="E384" s="491" t="s">
        <v>903</v>
      </c>
      <c r="F384" s="487" t="s">
        <v>133</v>
      </c>
      <c r="G384" s="494">
        <v>39814</v>
      </c>
      <c r="H384" s="494" t="s">
        <v>134</v>
      </c>
      <c r="I384" s="98" t="s">
        <v>14</v>
      </c>
      <c r="J384" s="98" t="s">
        <v>139</v>
      </c>
      <c r="K384" s="98" t="s">
        <v>904</v>
      </c>
      <c r="L384" s="98" t="s">
        <v>143</v>
      </c>
      <c r="M384" s="100">
        <f>SUM(M385:M391)</f>
        <v>15585188.25</v>
      </c>
      <c r="N384" s="100">
        <f>SUM(N385:N391)</f>
        <v>15053137.690000001</v>
      </c>
      <c r="O384" s="100">
        <f>SUM(O385:O391)</f>
        <v>7238747.0199999996</v>
      </c>
      <c r="P384" s="100">
        <f>SUM(P385:P391)</f>
        <v>0</v>
      </c>
      <c r="Q384" s="100">
        <f t="shared" ref="Q384:R384" si="28">SUM(Q385:Q391)</f>
        <v>0</v>
      </c>
      <c r="R384" s="100">
        <f t="shared" si="28"/>
        <v>0</v>
      </c>
      <c r="S384" s="296"/>
      <c r="V384" s="83"/>
    </row>
    <row r="385" spans="1:19">
      <c r="A385" s="563"/>
      <c r="B385" s="502"/>
      <c r="C385" s="500"/>
      <c r="D385" s="505"/>
      <c r="E385" s="505"/>
      <c r="F385" s="557"/>
      <c r="G385" s="557"/>
      <c r="H385" s="557"/>
      <c r="I385" s="176" t="s">
        <v>14</v>
      </c>
      <c r="J385" s="176" t="s">
        <v>139</v>
      </c>
      <c r="K385" s="297" t="s">
        <v>904</v>
      </c>
      <c r="L385" s="176" t="s">
        <v>144</v>
      </c>
      <c r="M385" s="292">
        <v>3710300</v>
      </c>
      <c r="N385" s="292">
        <v>3710159.78</v>
      </c>
      <c r="O385" s="298">
        <v>2139887.5299999998</v>
      </c>
      <c r="P385" s="298">
        <v>0</v>
      </c>
      <c r="Q385" s="292">
        <v>0</v>
      </c>
      <c r="R385" s="292">
        <v>0</v>
      </c>
      <c r="S385" s="299">
        <v>3</v>
      </c>
    </row>
    <row r="386" spans="1:19">
      <c r="A386" s="563"/>
      <c r="B386" s="502"/>
      <c r="C386" s="500"/>
      <c r="D386" s="505"/>
      <c r="E386" s="505"/>
      <c r="F386" s="557"/>
      <c r="G386" s="557"/>
      <c r="H386" s="557"/>
      <c r="I386" s="176" t="s">
        <v>14</v>
      </c>
      <c r="J386" s="176" t="s">
        <v>139</v>
      </c>
      <c r="K386" s="297" t="s">
        <v>904</v>
      </c>
      <c r="L386" s="176" t="s">
        <v>84</v>
      </c>
      <c r="M386" s="292">
        <v>1112386</v>
      </c>
      <c r="N386" s="292">
        <v>1112036.07</v>
      </c>
      <c r="O386" s="298">
        <v>637643.18000000005</v>
      </c>
      <c r="P386" s="298">
        <v>0</v>
      </c>
      <c r="Q386" s="292">
        <v>0</v>
      </c>
      <c r="R386" s="292">
        <v>0</v>
      </c>
      <c r="S386" s="299">
        <v>3</v>
      </c>
    </row>
    <row r="387" spans="1:19">
      <c r="A387" s="563"/>
      <c r="B387" s="502"/>
      <c r="C387" s="500"/>
      <c r="D387" s="505"/>
      <c r="E387" s="505"/>
      <c r="F387" s="557"/>
      <c r="G387" s="557"/>
      <c r="H387" s="557"/>
      <c r="I387" s="176" t="s">
        <v>14</v>
      </c>
      <c r="J387" s="176" t="s">
        <v>139</v>
      </c>
      <c r="K387" s="297" t="s">
        <v>904</v>
      </c>
      <c r="L387" s="176" t="s">
        <v>15</v>
      </c>
      <c r="M387" s="292">
        <v>13500</v>
      </c>
      <c r="N387" s="292">
        <v>12587.07</v>
      </c>
      <c r="O387" s="298">
        <v>9026</v>
      </c>
      <c r="P387" s="298">
        <v>0</v>
      </c>
      <c r="Q387" s="292">
        <v>0</v>
      </c>
      <c r="R387" s="292">
        <v>0</v>
      </c>
      <c r="S387" s="299">
        <v>3</v>
      </c>
    </row>
    <row r="388" spans="1:19">
      <c r="A388" s="563"/>
      <c r="B388" s="502"/>
      <c r="C388" s="500"/>
      <c r="D388" s="505"/>
      <c r="E388" s="505"/>
      <c r="F388" s="557"/>
      <c r="G388" s="557"/>
      <c r="H388" s="557"/>
      <c r="I388" s="176" t="s">
        <v>14</v>
      </c>
      <c r="J388" s="176" t="s">
        <v>139</v>
      </c>
      <c r="K388" s="297" t="s">
        <v>904</v>
      </c>
      <c r="L388" s="176" t="s">
        <v>141</v>
      </c>
      <c r="M388" s="292">
        <v>8870002.25</v>
      </c>
      <c r="N388" s="292">
        <v>8764577.1400000006</v>
      </c>
      <c r="O388" s="298">
        <v>3583484.73</v>
      </c>
      <c r="P388" s="298">
        <v>0</v>
      </c>
      <c r="Q388" s="292">
        <v>0</v>
      </c>
      <c r="R388" s="292">
        <v>0</v>
      </c>
      <c r="S388" s="299">
        <v>3</v>
      </c>
    </row>
    <row r="389" spans="1:19">
      <c r="A389" s="563"/>
      <c r="B389" s="502"/>
      <c r="C389" s="500"/>
      <c r="D389" s="505"/>
      <c r="E389" s="505"/>
      <c r="F389" s="557"/>
      <c r="G389" s="557"/>
      <c r="H389" s="557"/>
      <c r="I389" s="176" t="s">
        <v>14</v>
      </c>
      <c r="J389" s="176" t="s">
        <v>139</v>
      </c>
      <c r="K389" s="297" t="s">
        <v>904</v>
      </c>
      <c r="L389" s="176" t="s">
        <v>209</v>
      </c>
      <c r="M389" s="292">
        <v>1697800</v>
      </c>
      <c r="N389" s="292">
        <v>1272624.4099999999</v>
      </c>
      <c r="O389" s="298">
        <v>777879.93</v>
      </c>
      <c r="P389" s="298">
        <v>0</v>
      </c>
      <c r="Q389" s="292">
        <v>0</v>
      </c>
      <c r="R389" s="292">
        <v>0</v>
      </c>
      <c r="S389" s="299">
        <v>3</v>
      </c>
    </row>
    <row r="390" spans="1:19">
      <c r="A390" s="563"/>
      <c r="B390" s="502"/>
      <c r="C390" s="500"/>
      <c r="D390" s="505"/>
      <c r="E390" s="505"/>
      <c r="F390" s="557"/>
      <c r="G390" s="557"/>
      <c r="H390" s="557"/>
      <c r="I390" s="176" t="s">
        <v>14</v>
      </c>
      <c r="J390" s="176" t="s">
        <v>139</v>
      </c>
      <c r="K390" s="297" t="s">
        <v>904</v>
      </c>
      <c r="L390" s="176" t="s">
        <v>145</v>
      </c>
      <c r="M390" s="292">
        <v>181100</v>
      </c>
      <c r="N390" s="292">
        <v>181057</v>
      </c>
      <c r="O390" s="298">
        <v>90715</v>
      </c>
      <c r="P390" s="298">
        <v>0</v>
      </c>
      <c r="Q390" s="292">
        <v>0</v>
      </c>
      <c r="R390" s="292">
        <v>0</v>
      </c>
      <c r="S390" s="299">
        <v>3</v>
      </c>
    </row>
    <row r="391" spans="1:19">
      <c r="A391" s="563"/>
      <c r="B391" s="490"/>
      <c r="C391" s="501"/>
      <c r="D391" s="492"/>
      <c r="E391" s="492"/>
      <c r="F391" s="511"/>
      <c r="G391" s="511"/>
      <c r="H391" s="511"/>
      <c r="I391" s="176" t="s">
        <v>14</v>
      </c>
      <c r="J391" s="176" t="s">
        <v>139</v>
      </c>
      <c r="K391" s="297" t="s">
        <v>904</v>
      </c>
      <c r="L391" s="176" t="s">
        <v>44</v>
      </c>
      <c r="M391" s="292">
        <v>100</v>
      </c>
      <c r="N391" s="292">
        <v>96.22</v>
      </c>
      <c r="O391" s="298">
        <v>110.65</v>
      </c>
      <c r="P391" s="298">
        <v>0</v>
      </c>
      <c r="Q391" s="292">
        <v>0</v>
      </c>
      <c r="R391" s="292">
        <v>0</v>
      </c>
      <c r="S391" s="299">
        <v>3</v>
      </c>
    </row>
    <row r="392" spans="1:19" ht="79.5" customHeight="1">
      <c r="A392" s="563"/>
      <c r="B392" s="499" t="s">
        <v>905</v>
      </c>
      <c r="C392" s="503" t="s">
        <v>906</v>
      </c>
      <c r="D392" s="491" t="s">
        <v>896</v>
      </c>
      <c r="E392" s="103" t="s">
        <v>907</v>
      </c>
      <c r="F392" s="301" t="s">
        <v>133</v>
      </c>
      <c r="G392" s="302">
        <v>39814</v>
      </c>
      <c r="H392" s="104" t="s">
        <v>134</v>
      </c>
      <c r="I392" s="99" t="s">
        <v>14</v>
      </c>
      <c r="J392" s="99" t="s">
        <v>139</v>
      </c>
      <c r="K392" s="99" t="s">
        <v>908</v>
      </c>
      <c r="L392" s="99" t="s">
        <v>143</v>
      </c>
      <c r="M392" s="100">
        <f t="shared" ref="M392:R392" si="29">M393+M394</f>
        <v>132852449.53999999</v>
      </c>
      <c r="N392" s="100">
        <f t="shared" si="29"/>
        <v>132852413.53999999</v>
      </c>
      <c r="O392" s="303">
        <f t="shared" si="29"/>
        <v>143830465.22999999</v>
      </c>
      <c r="P392" s="303">
        <f>P393+P394</f>
        <v>142204200</v>
      </c>
      <c r="Q392" s="100">
        <f t="shared" si="29"/>
        <v>142290600</v>
      </c>
      <c r="R392" s="100">
        <f t="shared" si="29"/>
        <v>142290600</v>
      </c>
      <c r="S392" s="299"/>
    </row>
    <row r="393" spans="1:19" ht="174.75" customHeight="1">
      <c r="A393" s="563"/>
      <c r="B393" s="514"/>
      <c r="C393" s="500"/>
      <c r="D393" s="505"/>
      <c r="E393" s="103" t="s">
        <v>909</v>
      </c>
      <c r="F393" s="103" t="s">
        <v>133</v>
      </c>
      <c r="G393" s="353">
        <v>43831</v>
      </c>
      <c r="H393" s="103" t="s">
        <v>134</v>
      </c>
      <c r="I393" s="297" t="s">
        <v>14</v>
      </c>
      <c r="J393" s="297" t="s">
        <v>139</v>
      </c>
      <c r="K393" s="297" t="s">
        <v>908</v>
      </c>
      <c r="L393" s="297" t="s">
        <v>10</v>
      </c>
      <c r="M393" s="292">
        <v>114876409</v>
      </c>
      <c r="N393" s="292">
        <v>114876409</v>
      </c>
      <c r="O393" s="298">
        <v>134798265.22999999</v>
      </c>
      <c r="P393" s="298">
        <v>142204200</v>
      </c>
      <c r="Q393" s="292">
        <v>142204200</v>
      </c>
      <c r="R393" s="292">
        <v>142204200</v>
      </c>
      <c r="S393" s="299">
        <v>3</v>
      </c>
    </row>
    <row r="394" spans="1:19" ht="147.75" customHeight="1">
      <c r="A394" s="562"/>
      <c r="B394" s="513"/>
      <c r="C394" s="501"/>
      <c r="D394" s="492"/>
      <c r="E394" s="91" t="s">
        <v>910</v>
      </c>
      <c r="F394" s="91" t="s">
        <v>133</v>
      </c>
      <c r="G394" s="304" t="s">
        <v>911</v>
      </c>
      <c r="H394" s="91" t="s">
        <v>134</v>
      </c>
      <c r="I394" s="176" t="s">
        <v>14</v>
      </c>
      <c r="J394" s="176" t="s">
        <v>139</v>
      </c>
      <c r="K394" s="297" t="s">
        <v>908</v>
      </c>
      <c r="L394" s="176" t="s">
        <v>198</v>
      </c>
      <c r="M394" s="292">
        <v>17976040.539999999</v>
      </c>
      <c r="N394" s="292">
        <v>17976004.539999999</v>
      </c>
      <c r="O394" s="298">
        <v>9032200</v>
      </c>
      <c r="P394" s="298">
        <v>0</v>
      </c>
      <c r="Q394" s="292">
        <v>86400</v>
      </c>
      <c r="R394" s="292">
        <v>86400</v>
      </c>
      <c r="S394" s="299">
        <v>3</v>
      </c>
    </row>
    <row r="395" spans="1:19" ht="86.25" customHeight="1">
      <c r="A395" s="562"/>
      <c r="B395" s="499" t="s">
        <v>912</v>
      </c>
      <c r="C395" s="503" t="s">
        <v>913</v>
      </c>
      <c r="D395" s="491" t="s">
        <v>896</v>
      </c>
      <c r="E395" s="103" t="s">
        <v>903</v>
      </c>
      <c r="F395" s="103" t="s">
        <v>133</v>
      </c>
      <c r="G395" s="353">
        <v>39814</v>
      </c>
      <c r="H395" s="103" t="s">
        <v>134</v>
      </c>
      <c r="I395" s="52" t="s">
        <v>14</v>
      </c>
      <c r="J395" s="52" t="s">
        <v>139</v>
      </c>
      <c r="K395" s="98" t="s">
        <v>914</v>
      </c>
      <c r="L395" s="52" t="s">
        <v>143</v>
      </c>
      <c r="M395" s="100">
        <f>M396</f>
        <v>0</v>
      </c>
      <c r="N395" s="100">
        <f t="shared" ref="N395:R395" si="30">N396</f>
        <v>0</v>
      </c>
      <c r="O395" s="100">
        <f t="shared" si="30"/>
        <v>6970100</v>
      </c>
      <c r="P395" s="100">
        <f t="shared" si="30"/>
        <v>0</v>
      </c>
      <c r="Q395" s="100">
        <f t="shared" si="30"/>
        <v>0</v>
      </c>
      <c r="R395" s="100">
        <f t="shared" si="30"/>
        <v>0</v>
      </c>
      <c r="S395" s="305"/>
    </row>
    <row r="396" spans="1:19" ht="150.75" customHeight="1">
      <c r="A396" s="562"/>
      <c r="B396" s="514"/>
      <c r="C396" s="500"/>
      <c r="D396" s="505"/>
      <c r="E396" s="91" t="s">
        <v>910</v>
      </c>
      <c r="F396" s="91" t="s">
        <v>133</v>
      </c>
      <c r="G396" s="304">
        <v>43831</v>
      </c>
      <c r="H396" s="91" t="s">
        <v>134</v>
      </c>
      <c r="I396" s="190" t="s">
        <v>14</v>
      </c>
      <c r="J396" s="190" t="s">
        <v>139</v>
      </c>
      <c r="K396" s="291" t="s">
        <v>914</v>
      </c>
      <c r="L396" s="190" t="s">
        <v>198</v>
      </c>
      <c r="M396" s="294">
        <v>0</v>
      </c>
      <c r="N396" s="294">
        <v>0</v>
      </c>
      <c r="O396" s="294">
        <v>6970100</v>
      </c>
      <c r="P396" s="294">
        <v>0</v>
      </c>
      <c r="Q396" s="294">
        <v>0</v>
      </c>
      <c r="R396" s="294">
        <v>0</v>
      </c>
      <c r="S396" s="289">
        <v>3</v>
      </c>
    </row>
    <row r="397" spans="1:19" ht="184.5" customHeight="1">
      <c r="A397" s="562"/>
      <c r="B397" s="499" t="s">
        <v>915</v>
      </c>
      <c r="C397" s="503" t="s">
        <v>916</v>
      </c>
      <c r="D397" s="491" t="s">
        <v>917</v>
      </c>
      <c r="E397" s="103" t="s">
        <v>918</v>
      </c>
      <c r="F397" s="93" t="s">
        <v>133</v>
      </c>
      <c r="G397" s="290">
        <v>44110</v>
      </c>
      <c r="H397" s="93" t="s">
        <v>134</v>
      </c>
      <c r="I397" s="306" t="s">
        <v>14</v>
      </c>
      <c r="J397" s="98" t="s">
        <v>139</v>
      </c>
      <c r="K397" s="98" t="s">
        <v>919</v>
      </c>
      <c r="L397" s="98" t="s">
        <v>143</v>
      </c>
      <c r="M397" s="100">
        <f t="shared" ref="M397:R397" si="31">M398+M399</f>
        <v>850000</v>
      </c>
      <c r="N397" s="100">
        <f t="shared" si="31"/>
        <v>823266.19</v>
      </c>
      <c r="O397" s="100">
        <f t="shared" si="31"/>
        <v>1363100</v>
      </c>
      <c r="P397" s="303">
        <f>P398+P399</f>
        <v>1363100</v>
      </c>
      <c r="Q397" s="100">
        <f t="shared" si="31"/>
        <v>1363100</v>
      </c>
      <c r="R397" s="100">
        <f t="shared" si="31"/>
        <v>1363100</v>
      </c>
      <c r="S397" s="307"/>
    </row>
    <row r="398" spans="1:19" ht="45" customHeight="1">
      <c r="A398" s="562"/>
      <c r="B398" s="553"/>
      <c r="C398" s="500"/>
      <c r="D398" s="505"/>
      <c r="E398" s="488" t="s">
        <v>920</v>
      </c>
      <c r="F398" s="487" t="s">
        <v>133</v>
      </c>
      <c r="G398" s="494">
        <v>40634</v>
      </c>
      <c r="H398" s="487" t="s">
        <v>134</v>
      </c>
      <c r="I398" s="297" t="s">
        <v>14</v>
      </c>
      <c r="J398" s="297" t="s">
        <v>139</v>
      </c>
      <c r="K398" s="297" t="s">
        <v>919</v>
      </c>
      <c r="L398" s="297" t="s">
        <v>15</v>
      </c>
      <c r="M398" s="292">
        <v>841000</v>
      </c>
      <c r="N398" s="292">
        <v>816976.24</v>
      </c>
      <c r="O398" s="298">
        <v>1349600</v>
      </c>
      <c r="P398" s="298">
        <v>1349600</v>
      </c>
      <c r="Q398" s="292">
        <v>1349600</v>
      </c>
      <c r="R398" s="292">
        <v>1349600</v>
      </c>
      <c r="S398" s="308">
        <v>3</v>
      </c>
    </row>
    <row r="399" spans="1:19" ht="99.75" customHeight="1">
      <c r="A399" s="562"/>
      <c r="B399" s="524"/>
      <c r="C399" s="501"/>
      <c r="D399" s="492"/>
      <c r="E399" s="493"/>
      <c r="F399" s="493"/>
      <c r="G399" s="495"/>
      <c r="H399" s="493"/>
      <c r="I399" s="291" t="s">
        <v>14</v>
      </c>
      <c r="J399" s="291" t="s">
        <v>139</v>
      </c>
      <c r="K399" s="291" t="s">
        <v>919</v>
      </c>
      <c r="L399" s="291" t="s">
        <v>141</v>
      </c>
      <c r="M399" s="292">
        <v>9000</v>
      </c>
      <c r="N399" s="292">
        <v>6289.95</v>
      </c>
      <c r="O399" s="293">
        <v>13500</v>
      </c>
      <c r="P399" s="293">
        <v>13500</v>
      </c>
      <c r="Q399" s="294">
        <v>13500</v>
      </c>
      <c r="R399" s="292">
        <v>13500</v>
      </c>
      <c r="S399" s="309">
        <v>3</v>
      </c>
    </row>
    <row r="400" spans="1:19" ht="62.25" customHeight="1">
      <c r="A400" s="563"/>
      <c r="B400" s="489" t="s">
        <v>921</v>
      </c>
      <c r="C400" s="503" t="s">
        <v>922</v>
      </c>
      <c r="D400" s="491" t="s">
        <v>896</v>
      </c>
      <c r="E400" s="487" t="s">
        <v>923</v>
      </c>
      <c r="F400" s="487" t="s">
        <v>133</v>
      </c>
      <c r="G400" s="494">
        <v>43894</v>
      </c>
      <c r="H400" s="487" t="s">
        <v>134</v>
      </c>
      <c r="I400" s="99" t="s">
        <v>14</v>
      </c>
      <c r="J400" s="99" t="s">
        <v>139</v>
      </c>
      <c r="K400" s="99" t="s">
        <v>924</v>
      </c>
      <c r="L400" s="99" t="s">
        <v>143</v>
      </c>
      <c r="M400" s="100">
        <f>M404+M401+M402+M403+M405</f>
        <v>106071300</v>
      </c>
      <c r="N400" s="100">
        <f>N405+N404+N401+N403+N402</f>
        <v>106071300</v>
      </c>
      <c r="O400" s="100">
        <f>O404+O405+O401+O402+O403</f>
        <v>118027760.37</v>
      </c>
      <c r="P400" s="288">
        <f>P404+P405+P401+P402+P403</f>
        <v>103590900</v>
      </c>
      <c r="Q400" s="310">
        <f>Q404+Q405+Q401+Q402+Q403</f>
        <v>103590900</v>
      </c>
      <c r="R400" s="310">
        <f>R404+R405+R401+R402+R403</f>
        <v>103590900</v>
      </c>
      <c r="S400" s="311"/>
    </row>
    <row r="401" spans="1:20">
      <c r="A401" s="563"/>
      <c r="B401" s="502"/>
      <c r="C401" s="500"/>
      <c r="D401" s="505"/>
      <c r="E401" s="488"/>
      <c r="F401" s="488"/>
      <c r="G401" s="507"/>
      <c r="H401" s="488"/>
      <c r="I401" s="297" t="s">
        <v>14</v>
      </c>
      <c r="J401" s="297" t="s">
        <v>139</v>
      </c>
      <c r="K401" s="297" t="s">
        <v>924</v>
      </c>
      <c r="L401" s="297" t="s">
        <v>144</v>
      </c>
      <c r="M401" s="292">
        <v>6887448.1699999999</v>
      </c>
      <c r="N401" s="292">
        <v>6887448.1699999999</v>
      </c>
      <c r="O401" s="293">
        <v>4261319.49</v>
      </c>
      <c r="P401" s="293">
        <v>0</v>
      </c>
      <c r="Q401" s="294">
        <v>0</v>
      </c>
      <c r="R401" s="294">
        <v>0</v>
      </c>
      <c r="S401" s="289">
        <v>3</v>
      </c>
    </row>
    <row r="402" spans="1:20">
      <c r="A402" s="563"/>
      <c r="B402" s="502"/>
      <c r="C402" s="500"/>
      <c r="D402" s="505"/>
      <c r="E402" s="488"/>
      <c r="F402" s="488"/>
      <c r="G402" s="507"/>
      <c r="H402" s="488"/>
      <c r="I402" s="297" t="s">
        <v>14</v>
      </c>
      <c r="J402" s="297" t="s">
        <v>139</v>
      </c>
      <c r="K402" s="297" t="s">
        <v>924</v>
      </c>
      <c r="L402" s="297" t="s">
        <v>15</v>
      </c>
      <c r="M402" s="292"/>
      <c r="N402" s="292"/>
      <c r="O402" s="293">
        <v>0</v>
      </c>
      <c r="P402" s="293">
        <v>0</v>
      </c>
      <c r="Q402" s="294">
        <v>0</v>
      </c>
      <c r="R402" s="294">
        <v>0</v>
      </c>
      <c r="S402" s="289">
        <v>3</v>
      </c>
    </row>
    <row r="403" spans="1:20">
      <c r="A403" s="563"/>
      <c r="B403" s="502"/>
      <c r="C403" s="500"/>
      <c r="D403" s="505"/>
      <c r="E403" s="488"/>
      <c r="F403" s="488"/>
      <c r="G403" s="507"/>
      <c r="H403" s="488"/>
      <c r="I403" s="297" t="s">
        <v>14</v>
      </c>
      <c r="J403" s="297" t="s">
        <v>139</v>
      </c>
      <c r="K403" s="297" t="s">
        <v>924</v>
      </c>
      <c r="L403" s="297" t="s">
        <v>84</v>
      </c>
      <c r="M403" s="292">
        <v>2062351.83</v>
      </c>
      <c r="N403" s="292">
        <v>2062351.83</v>
      </c>
      <c r="O403" s="293">
        <v>1285710.54</v>
      </c>
      <c r="P403" s="293">
        <v>0</v>
      </c>
      <c r="Q403" s="294">
        <v>0</v>
      </c>
      <c r="R403" s="294">
        <v>0</v>
      </c>
      <c r="S403" s="289">
        <v>3</v>
      </c>
    </row>
    <row r="404" spans="1:20">
      <c r="A404" s="563"/>
      <c r="B404" s="490"/>
      <c r="C404" s="500"/>
      <c r="D404" s="505"/>
      <c r="E404" s="488"/>
      <c r="F404" s="488"/>
      <c r="G404" s="507"/>
      <c r="H404" s="488"/>
      <c r="I404" s="297" t="s">
        <v>14</v>
      </c>
      <c r="J404" s="297" t="s">
        <v>139</v>
      </c>
      <c r="K404" s="297" t="s">
        <v>924</v>
      </c>
      <c r="L404" s="297" t="s">
        <v>141</v>
      </c>
      <c r="M404" s="292">
        <v>248500</v>
      </c>
      <c r="N404" s="292">
        <v>248500</v>
      </c>
      <c r="O404" s="293">
        <v>189867</v>
      </c>
      <c r="P404" s="293">
        <v>0</v>
      </c>
      <c r="Q404" s="294">
        <v>0</v>
      </c>
      <c r="R404" s="294">
        <v>0</v>
      </c>
      <c r="S404" s="289">
        <v>3</v>
      </c>
    </row>
    <row r="405" spans="1:20" ht="62.25" customHeight="1">
      <c r="A405" s="562"/>
      <c r="B405" s="312" t="s">
        <v>925</v>
      </c>
      <c r="C405" s="501"/>
      <c r="D405" s="492"/>
      <c r="E405" s="488"/>
      <c r="F405" s="488"/>
      <c r="G405" s="507"/>
      <c r="H405" s="488"/>
      <c r="I405" s="297" t="s">
        <v>14</v>
      </c>
      <c r="J405" s="297" t="s">
        <v>139</v>
      </c>
      <c r="K405" s="297" t="s">
        <v>924</v>
      </c>
      <c r="L405" s="297" t="s">
        <v>10</v>
      </c>
      <c r="M405" s="292">
        <v>96873000</v>
      </c>
      <c r="N405" s="292">
        <v>96873000</v>
      </c>
      <c r="O405" s="293">
        <v>112290863.34</v>
      </c>
      <c r="P405" s="293">
        <v>103590900</v>
      </c>
      <c r="Q405" s="294">
        <v>103590900</v>
      </c>
      <c r="R405" s="294">
        <v>103590900</v>
      </c>
      <c r="S405" s="289">
        <v>3</v>
      </c>
    </row>
    <row r="406" spans="1:20" ht="86.25" customHeight="1">
      <c r="A406" s="562"/>
      <c r="B406" s="515" t="s">
        <v>926</v>
      </c>
      <c r="C406" s="503" t="s">
        <v>927</v>
      </c>
      <c r="D406" s="491" t="s">
        <v>896</v>
      </c>
      <c r="E406" s="491" t="s">
        <v>206</v>
      </c>
      <c r="F406" s="487" t="s">
        <v>133</v>
      </c>
      <c r="G406" s="494">
        <v>43901</v>
      </c>
      <c r="H406" s="487" t="s">
        <v>134</v>
      </c>
      <c r="I406" s="98" t="s">
        <v>14</v>
      </c>
      <c r="J406" s="98" t="s">
        <v>139</v>
      </c>
      <c r="K406" s="98" t="s">
        <v>928</v>
      </c>
      <c r="L406" s="98" t="s">
        <v>143</v>
      </c>
      <c r="M406" s="100">
        <f t="shared" ref="M406:N406" si="32">M408</f>
        <v>80000</v>
      </c>
      <c r="N406" s="100">
        <f t="shared" si="32"/>
        <v>80000</v>
      </c>
      <c r="O406" s="100">
        <f>O408+O407</f>
        <v>608800</v>
      </c>
      <c r="P406" s="100">
        <f>P408+P407</f>
        <v>100000</v>
      </c>
      <c r="Q406" s="100">
        <f t="shared" ref="Q406:R406" si="33">Q408+Q407</f>
        <v>100000</v>
      </c>
      <c r="R406" s="100">
        <f t="shared" si="33"/>
        <v>100000</v>
      </c>
      <c r="S406" s="289"/>
    </row>
    <row r="407" spans="1:20" ht="86.25" customHeight="1">
      <c r="A407" s="562"/>
      <c r="B407" s="560"/>
      <c r="C407" s="500"/>
      <c r="D407" s="505"/>
      <c r="E407" s="505"/>
      <c r="F407" s="488"/>
      <c r="G407" s="507"/>
      <c r="H407" s="488"/>
      <c r="I407" s="297" t="s">
        <v>14</v>
      </c>
      <c r="J407" s="297" t="s">
        <v>139</v>
      </c>
      <c r="K407" s="297" t="s">
        <v>928</v>
      </c>
      <c r="L407" s="297" t="s">
        <v>141</v>
      </c>
      <c r="M407" s="292"/>
      <c r="N407" s="292"/>
      <c r="O407" s="293">
        <v>28000</v>
      </c>
      <c r="P407" s="293">
        <v>0</v>
      </c>
      <c r="Q407" s="294">
        <v>0</v>
      </c>
      <c r="R407" s="294">
        <v>0</v>
      </c>
      <c r="S407" s="299">
        <v>3</v>
      </c>
    </row>
    <row r="408" spans="1:20" ht="108" customHeight="1">
      <c r="A408" s="562"/>
      <c r="B408" s="312" t="s">
        <v>929</v>
      </c>
      <c r="C408" s="797"/>
      <c r="D408" s="492"/>
      <c r="E408" s="492"/>
      <c r="F408" s="493"/>
      <c r="G408" s="493"/>
      <c r="H408" s="493"/>
      <c r="I408" s="297" t="s">
        <v>14</v>
      </c>
      <c r="J408" s="297" t="s">
        <v>139</v>
      </c>
      <c r="K408" s="297" t="s">
        <v>928</v>
      </c>
      <c r="L408" s="297" t="s">
        <v>198</v>
      </c>
      <c r="M408" s="292">
        <v>80000</v>
      </c>
      <c r="N408" s="292">
        <v>80000</v>
      </c>
      <c r="O408" s="293">
        <v>580800</v>
      </c>
      <c r="P408" s="293">
        <v>100000</v>
      </c>
      <c r="Q408" s="294">
        <v>100000</v>
      </c>
      <c r="R408" s="294">
        <v>100000</v>
      </c>
      <c r="S408" s="299">
        <v>3</v>
      </c>
    </row>
    <row r="409" spans="1:20" ht="48" customHeight="1">
      <c r="A409" s="562"/>
      <c r="B409" s="502" t="s">
        <v>930</v>
      </c>
      <c r="C409" s="798" t="s">
        <v>931</v>
      </c>
      <c r="D409" s="491" t="s">
        <v>896</v>
      </c>
      <c r="E409" s="491" t="s">
        <v>932</v>
      </c>
      <c r="F409" s="487" t="s">
        <v>133</v>
      </c>
      <c r="G409" s="494">
        <v>43466</v>
      </c>
      <c r="H409" s="487" t="s">
        <v>134</v>
      </c>
      <c r="I409" s="99" t="s">
        <v>14</v>
      </c>
      <c r="J409" s="99" t="s">
        <v>139</v>
      </c>
      <c r="K409" s="99" t="s">
        <v>933</v>
      </c>
      <c r="L409" s="99" t="s">
        <v>143</v>
      </c>
      <c r="M409" s="100">
        <f t="shared" ref="M409:R409" si="34">M410+M411</f>
        <v>4782500</v>
      </c>
      <c r="N409" s="100">
        <f>N410+N411</f>
        <v>4782500</v>
      </c>
      <c r="O409" s="100">
        <f t="shared" si="34"/>
        <v>5183000</v>
      </c>
      <c r="P409" s="288">
        <f>P410+P411</f>
        <v>5183000</v>
      </c>
      <c r="Q409" s="310">
        <f t="shared" si="34"/>
        <v>5183000</v>
      </c>
      <c r="R409" s="310">
        <f t="shared" si="34"/>
        <v>5183000</v>
      </c>
      <c r="S409" s="311"/>
      <c r="T409" s="313"/>
    </row>
    <row r="410" spans="1:20" ht="28.5" customHeight="1">
      <c r="A410" s="562"/>
      <c r="B410" s="490"/>
      <c r="C410" s="500"/>
      <c r="D410" s="505"/>
      <c r="E410" s="505"/>
      <c r="F410" s="488"/>
      <c r="G410" s="488"/>
      <c r="H410" s="488"/>
      <c r="I410" s="297" t="s">
        <v>14</v>
      </c>
      <c r="J410" s="297" t="s">
        <v>139</v>
      </c>
      <c r="K410" s="297" t="s">
        <v>933</v>
      </c>
      <c r="L410" s="297" t="s">
        <v>141</v>
      </c>
      <c r="M410" s="292">
        <v>0</v>
      </c>
      <c r="N410" s="292">
        <v>0</v>
      </c>
      <c r="O410" s="293">
        <v>0</v>
      </c>
      <c r="P410" s="293">
        <v>0</v>
      </c>
      <c r="Q410" s="294">
        <v>0</v>
      </c>
      <c r="R410" s="294">
        <v>0</v>
      </c>
      <c r="S410" s="289">
        <v>3</v>
      </c>
    </row>
    <row r="411" spans="1:20" ht="31.5" customHeight="1">
      <c r="A411" s="562"/>
      <c r="B411" s="327" t="s">
        <v>934</v>
      </c>
      <c r="C411" s="797"/>
      <c r="D411" s="505"/>
      <c r="E411" s="505"/>
      <c r="F411" s="488"/>
      <c r="G411" s="488"/>
      <c r="H411" s="488"/>
      <c r="I411" s="297" t="s">
        <v>14</v>
      </c>
      <c r="J411" s="297" t="s">
        <v>139</v>
      </c>
      <c r="K411" s="297" t="s">
        <v>933</v>
      </c>
      <c r="L411" s="297" t="s">
        <v>198</v>
      </c>
      <c r="M411" s="292">
        <v>4782500</v>
      </c>
      <c r="N411" s="292">
        <v>4782500</v>
      </c>
      <c r="O411" s="293">
        <v>5183000</v>
      </c>
      <c r="P411" s="293">
        <v>5183000</v>
      </c>
      <c r="Q411" s="294">
        <v>5183000</v>
      </c>
      <c r="R411" s="294">
        <v>5183000</v>
      </c>
      <c r="S411" s="289">
        <v>3</v>
      </c>
    </row>
    <row r="412" spans="1:20" ht="31.5" customHeight="1">
      <c r="A412" s="562"/>
      <c r="B412" s="489" t="s">
        <v>935</v>
      </c>
      <c r="C412" s="798" t="s">
        <v>936</v>
      </c>
      <c r="D412" s="505"/>
      <c r="E412" s="505"/>
      <c r="F412" s="488"/>
      <c r="G412" s="488"/>
      <c r="H412" s="488"/>
      <c r="I412" s="99" t="s">
        <v>14</v>
      </c>
      <c r="J412" s="99" t="s">
        <v>139</v>
      </c>
      <c r="K412" s="99" t="s">
        <v>937</v>
      </c>
      <c r="L412" s="99" t="s">
        <v>143</v>
      </c>
      <c r="M412" s="100">
        <f>M414+M413</f>
        <v>1271300</v>
      </c>
      <c r="N412" s="100">
        <f>N413+N414</f>
        <v>1271300</v>
      </c>
      <c r="O412" s="100">
        <f>O413+O414</f>
        <v>1548100</v>
      </c>
      <c r="P412" s="288">
        <f>P413+P414</f>
        <v>1548100</v>
      </c>
      <c r="Q412" s="310">
        <f>Q413+Q414</f>
        <v>1461700</v>
      </c>
      <c r="R412" s="310">
        <f>R413+R414</f>
        <v>1461700</v>
      </c>
      <c r="S412" s="289"/>
    </row>
    <row r="413" spans="1:20" ht="31.5" customHeight="1">
      <c r="A413" s="562"/>
      <c r="B413" s="490"/>
      <c r="C413" s="500"/>
      <c r="D413" s="505"/>
      <c r="E413" s="505"/>
      <c r="F413" s="488"/>
      <c r="G413" s="488"/>
      <c r="H413" s="488"/>
      <c r="I413" s="297" t="s">
        <v>14</v>
      </c>
      <c r="J413" s="297" t="s">
        <v>139</v>
      </c>
      <c r="K413" s="297" t="s">
        <v>937</v>
      </c>
      <c r="L413" s="297" t="s">
        <v>141</v>
      </c>
      <c r="M413" s="292">
        <v>0</v>
      </c>
      <c r="N413" s="292">
        <v>0</v>
      </c>
      <c r="O413" s="293">
        <v>0</v>
      </c>
      <c r="P413" s="293">
        <v>0</v>
      </c>
      <c r="Q413" s="294">
        <v>0</v>
      </c>
      <c r="R413" s="294">
        <v>0</v>
      </c>
      <c r="S413" s="289">
        <v>3</v>
      </c>
    </row>
    <row r="414" spans="1:20" ht="38.25" customHeight="1">
      <c r="A414" s="562"/>
      <c r="B414" s="327" t="s">
        <v>938</v>
      </c>
      <c r="C414" s="797"/>
      <c r="D414" s="492"/>
      <c r="E414" s="492"/>
      <c r="F414" s="493"/>
      <c r="G414" s="493"/>
      <c r="H414" s="493"/>
      <c r="I414" s="297" t="s">
        <v>14</v>
      </c>
      <c r="J414" s="297" t="s">
        <v>139</v>
      </c>
      <c r="K414" s="297" t="s">
        <v>937</v>
      </c>
      <c r="L414" s="297" t="s">
        <v>198</v>
      </c>
      <c r="M414" s="292">
        <v>1271300</v>
      </c>
      <c r="N414" s="292">
        <v>1271300</v>
      </c>
      <c r="O414" s="293">
        <v>1548100</v>
      </c>
      <c r="P414" s="293">
        <v>1548100</v>
      </c>
      <c r="Q414" s="294">
        <v>1461700</v>
      </c>
      <c r="R414" s="294">
        <v>1461700</v>
      </c>
      <c r="S414" s="289">
        <v>3</v>
      </c>
    </row>
    <row r="415" spans="1:20" ht="53.25" customHeight="1">
      <c r="A415" s="562"/>
      <c r="B415" s="502" t="s">
        <v>939</v>
      </c>
      <c r="C415" s="503" t="s">
        <v>718</v>
      </c>
      <c r="D415" s="491" t="s">
        <v>896</v>
      </c>
      <c r="E415" s="491" t="s">
        <v>940</v>
      </c>
      <c r="F415" s="487" t="s">
        <v>133</v>
      </c>
      <c r="G415" s="494">
        <v>45168</v>
      </c>
      <c r="H415" s="487" t="s">
        <v>134</v>
      </c>
      <c r="I415" s="99" t="s">
        <v>14</v>
      </c>
      <c r="J415" s="99" t="s">
        <v>139</v>
      </c>
      <c r="K415" s="99" t="s">
        <v>941</v>
      </c>
      <c r="L415" s="99" t="s">
        <v>143</v>
      </c>
      <c r="M415" s="100"/>
      <c r="N415" s="100"/>
      <c r="O415" s="100">
        <f>O416</f>
        <v>1080660</v>
      </c>
      <c r="P415" s="100">
        <f t="shared" ref="P415:R415" si="35">P416</f>
        <v>0</v>
      </c>
      <c r="Q415" s="100">
        <f t="shared" si="35"/>
        <v>0</v>
      </c>
      <c r="R415" s="100">
        <f t="shared" si="35"/>
        <v>0</v>
      </c>
      <c r="S415" s="311"/>
    </row>
    <row r="416" spans="1:20" ht="61.5" customHeight="1">
      <c r="A416" s="562"/>
      <c r="B416" s="490"/>
      <c r="C416" s="500"/>
      <c r="D416" s="492"/>
      <c r="E416" s="492"/>
      <c r="F416" s="493"/>
      <c r="G416" s="493"/>
      <c r="H416" s="493"/>
      <c r="I416" s="291" t="s">
        <v>14</v>
      </c>
      <c r="J416" s="291" t="s">
        <v>139</v>
      </c>
      <c r="K416" s="291" t="s">
        <v>941</v>
      </c>
      <c r="L416" s="291" t="s">
        <v>198</v>
      </c>
      <c r="M416" s="292"/>
      <c r="N416" s="292"/>
      <c r="O416" s="293">
        <v>1080660</v>
      </c>
      <c r="P416" s="293">
        <v>0</v>
      </c>
      <c r="Q416" s="294">
        <v>0</v>
      </c>
      <c r="R416" s="294">
        <v>0</v>
      </c>
      <c r="S416" s="289">
        <v>3</v>
      </c>
    </row>
    <row r="417" spans="1:22" ht="122.25" customHeight="1">
      <c r="A417" s="562"/>
      <c r="B417" s="499" t="s">
        <v>942</v>
      </c>
      <c r="C417" s="503" t="s">
        <v>943</v>
      </c>
      <c r="D417" s="104" t="s">
        <v>944</v>
      </c>
      <c r="E417" s="104" t="s">
        <v>903</v>
      </c>
      <c r="F417" s="314" t="s">
        <v>133</v>
      </c>
      <c r="G417" s="315">
        <v>39814</v>
      </c>
      <c r="H417" s="314" t="s">
        <v>134</v>
      </c>
      <c r="I417" s="98" t="s">
        <v>14</v>
      </c>
      <c r="J417" s="98" t="s">
        <v>139</v>
      </c>
      <c r="K417" s="98" t="s">
        <v>945</v>
      </c>
      <c r="L417" s="98" t="s">
        <v>143</v>
      </c>
      <c r="M417" s="100">
        <f t="shared" ref="M417:N417" si="36">M418</f>
        <v>12500</v>
      </c>
      <c r="N417" s="100">
        <f t="shared" si="36"/>
        <v>12402</v>
      </c>
      <c r="O417" s="100">
        <f>O418+O419</f>
        <v>63300</v>
      </c>
      <c r="P417" s="100">
        <f t="shared" ref="P417:R417" si="37">P418+P419</f>
        <v>0</v>
      </c>
      <c r="Q417" s="100">
        <f t="shared" si="37"/>
        <v>0</v>
      </c>
      <c r="R417" s="100">
        <f t="shared" si="37"/>
        <v>0</v>
      </c>
      <c r="S417" s="289"/>
    </row>
    <row r="418" spans="1:22" ht="84.75" customHeight="1">
      <c r="A418" s="562"/>
      <c r="B418" s="514"/>
      <c r="C418" s="500"/>
      <c r="D418" s="491" t="s">
        <v>946</v>
      </c>
      <c r="E418" s="558" t="s">
        <v>947</v>
      </c>
      <c r="F418" s="487" t="s">
        <v>133</v>
      </c>
      <c r="G418" s="494">
        <v>41367</v>
      </c>
      <c r="H418" s="494" t="s">
        <v>134</v>
      </c>
      <c r="I418" s="291" t="s">
        <v>14</v>
      </c>
      <c r="J418" s="291" t="s">
        <v>139</v>
      </c>
      <c r="K418" s="291" t="s">
        <v>945</v>
      </c>
      <c r="L418" s="291" t="s">
        <v>855</v>
      </c>
      <c r="M418" s="292">
        <v>12500</v>
      </c>
      <c r="N418" s="292">
        <v>12402</v>
      </c>
      <c r="O418" s="293">
        <v>17417</v>
      </c>
      <c r="P418" s="293">
        <v>0</v>
      </c>
      <c r="Q418" s="294">
        <v>0</v>
      </c>
      <c r="R418" s="294">
        <v>0</v>
      </c>
      <c r="S418" s="289">
        <v>3</v>
      </c>
    </row>
    <row r="419" spans="1:22" ht="84.75" customHeight="1">
      <c r="A419" s="562"/>
      <c r="B419" s="513"/>
      <c r="C419" s="501"/>
      <c r="D419" s="492"/>
      <c r="E419" s="559"/>
      <c r="F419" s="493"/>
      <c r="G419" s="495"/>
      <c r="H419" s="495"/>
      <c r="I419" s="291" t="s">
        <v>14</v>
      </c>
      <c r="J419" s="291" t="s">
        <v>139</v>
      </c>
      <c r="K419" s="291" t="s">
        <v>945</v>
      </c>
      <c r="L419" s="291" t="s">
        <v>198</v>
      </c>
      <c r="M419" s="292"/>
      <c r="N419" s="292"/>
      <c r="O419" s="293">
        <v>45883</v>
      </c>
      <c r="P419" s="293">
        <v>0</v>
      </c>
      <c r="Q419" s="294">
        <v>0</v>
      </c>
      <c r="R419" s="294">
        <v>0</v>
      </c>
      <c r="S419" s="289">
        <v>3</v>
      </c>
    </row>
    <row r="420" spans="1:22" ht="42" customHeight="1">
      <c r="A420" s="562"/>
      <c r="B420" s="499" t="s">
        <v>948</v>
      </c>
      <c r="C420" s="503" t="s">
        <v>949</v>
      </c>
      <c r="D420" s="491" t="s">
        <v>896</v>
      </c>
      <c r="E420" s="491" t="s">
        <v>903</v>
      </c>
      <c r="F420" s="487" t="s">
        <v>133</v>
      </c>
      <c r="G420" s="494">
        <v>39814</v>
      </c>
      <c r="H420" s="494" t="s">
        <v>134</v>
      </c>
      <c r="I420" s="99" t="s">
        <v>14</v>
      </c>
      <c r="J420" s="98" t="s">
        <v>138</v>
      </c>
      <c r="K420" s="98" t="s">
        <v>950</v>
      </c>
      <c r="L420" s="98" t="s">
        <v>143</v>
      </c>
      <c r="M420" s="100">
        <f>SUM(M421:M430)</f>
        <v>47427544.289999999</v>
      </c>
      <c r="N420" s="100">
        <f t="shared" ref="N420" si="38">SUM(N421:N430)</f>
        <v>45436465.449999996</v>
      </c>
      <c r="O420" s="100">
        <f>SUM(O421:O430)</f>
        <v>36725487.75</v>
      </c>
      <c r="P420" s="288">
        <f>SUM(P421:P430)</f>
        <v>26854800</v>
      </c>
      <c r="Q420" s="310">
        <f>SUM(Q421:Q430)</f>
        <v>26908700</v>
      </c>
      <c r="R420" s="310">
        <f>SUM(R421:R430)</f>
        <v>26908700</v>
      </c>
      <c r="S420" s="316"/>
    </row>
    <row r="421" spans="1:22">
      <c r="A421" s="562"/>
      <c r="B421" s="514"/>
      <c r="C421" s="500"/>
      <c r="D421" s="505"/>
      <c r="E421" s="505"/>
      <c r="F421" s="557"/>
      <c r="G421" s="557"/>
      <c r="H421" s="507"/>
      <c r="I421" s="176" t="s">
        <v>14</v>
      </c>
      <c r="J421" s="176" t="s">
        <v>138</v>
      </c>
      <c r="K421" s="297" t="s">
        <v>950</v>
      </c>
      <c r="L421" s="176" t="s">
        <v>144</v>
      </c>
      <c r="M421" s="317">
        <v>3025783</v>
      </c>
      <c r="N421" s="317">
        <v>3025782.52</v>
      </c>
      <c r="O421" s="317">
        <v>2041606.79</v>
      </c>
      <c r="P421" s="318">
        <v>1709300</v>
      </c>
      <c r="Q421" s="317">
        <v>1709300</v>
      </c>
      <c r="R421" s="317">
        <v>1709300</v>
      </c>
      <c r="S421" s="319" t="s">
        <v>263</v>
      </c>
    </row>
    <row r="422" spans="1:22">
      <c r="A422" s="562"/>
      <c r="B422" s="514"/>
      <c r="C422" s="500"/>
      <c r="D422" s="505"/>
      <c r="E422" s="505"/>
      <c r="F422" s="557"/>
      <c r="G422" s="557"/>
      <c r="H422" s="507"/>
      <c r="I422" s="176" t="s">
        <v>14</v>
      </c>
      <c r="J422" s="176" t="s">
        <v>138</v>
      </c>
      <c r="K422" s="297" t="s">
        <v>950</v>
      </c>
      <c r="L422" s="195" t="s">
        <v>15</v>
      </c>
      <c r="M422" s="317">
        <v>123400</v>
      </c>
      <c r="N422" s="317">
        <v>123049.25</v>
      </c>
      <c r="O422" s="317">
        <v>323988</v>
      </c>
      <c r="P422" s="320">
        <v>323700</v>
      </c>
      <c r="Q422" s="321">
        <v>323700</v>
      </c>
      <c r="R422" s="317">
        <v>323700</v>
      </c>
      <c r="S422" s="319" t="s">
        <v>263</v>
      </c>
    </row>
    <row r="423" spans="1:22">
      <c r="A423" s="562"/>
      <c r="B423" s="514"/>
      <c r="C423" s="500"/>
      <c r="D423" s="505"/>
      <c r="E423" s="505"/>
      <c r="F423" s="557"/>
      <c r="G423" s="557"/>
      <c r="H423" s="507"/>
      <c r="I423" s="195" t="s">
        <v>14</v>
      </c>
      <c r="J423" s="195" t="s">
        <v>138</v>
      </c>
      <c r="K423" s="297" t="s">
        <v>950</v>
      </c>
      <c r="L423" s="195" t="s">
        <v>84</v>
      </c>
      <c r="M423" s="292">
        <v>896817</v>
      </c>
      <c r="N423" s="292">
        <v>896811.48</v>
      </c>
      <c r="O423" s="292">
        <v>578035.6</v>
      </c>
      <c r="P423" s="322">
        <v>516200</v>
      </c>
      <c r="Q423" s="323">
        <v>516200</v>
      </c>
      <c r="R423" s="317">
        <v>516200</v>
      </c>
      <c r="S423" s="324">
        <v>3</v>
      </c>
    </row>
    <row r="424" spans="1:22">
      <c r="A424" s="562"/>
      <c r="B424" s="514"/>
      <c r="C424" s="500"/>
      <c r="D424" s="505"/>
      <c r="E424" s="505"/>
      <c r="F424" s="557"/>
      <c r="G424" s="557"/>
      <c r="H424" s="507"/>
      <c r="I424" s="195" t="s">
        <v>14</v>
      </c>
      <c r="J424" s="195" t="s">
        <v>138</v>
      </c>
      <c r="K424" s="297" t="s">
        <v>950</v>
      </c>
      <c r="L424" s="195" t="s">
        <v>313</v>
      </c>
      <c r="M424" s="292">
        <v>490000</v>
      </c>
      <c r="N424" s="292">
        <v>490000</v>
      </c>
      <c r="O424" s="292">
        <v>0</v>
      </c>
      <c r="P424" s="322">
        <v>0</v>
      </c>
      <c r="Q424" s="323">
        <v>0</v>
      </c>
      <c r="R424" s="317">
        <v>0</v>
      </c>
      <c r="S424" s="324">
        <v>3</v>
      </c>
      <c r="V424" s="83"/>
    </row>
    <row r="425" spans="1:22">
      <c r="A425" s="562"/>
      <c r="B425" s="514"/>
      <c r="C425" s="500"/>
      <c r="D425" s="505"/>
      <c r="E425" s="505"/>
      <c r="F425" s="557"/>
      <c r="G425" s="557"/>
      <c r="H425" s="507"/>
      <c r="I425" s="176" t="s">
        <v>14</v>
      </c>
      <c r="J425" s="176" t="s">
        <v>138</v>
      </c>
      <c r="K425" s="297" t="s">
        <v>950</v>
      </c>
      <c r="L425" s="176" t="s">
        <v>141</v>
      </c>
      <c r="M425" s="292">
        <v>32825808.68</v>
      </c>
      <c r="N425" s="292">
        <v>31950053.530000001</v>
      </c>
      <c r="O425" s="292">
        <v>22657069.210000001</v>
      </c>
      <c r="P425" s="298">
        <v>13923700</v>
      </c>
      <c r="Q425" s="292">
        <v>13977600</v>
      </c>
      <c r="R425" s="317">
        <v>13977600</v>
      </c>
      <c r="S425" s="299">
        <v>3</v>
      </c>
    </row>
    <row r="426" spans="1:22">
      <c r="A426" s="562"/>
      <c r="B426" s="514"/>
      <c r="C426" s="500"/>
      <c r="D426" s="505"/>
      <c r="E426" s="505"/>
      <c r="F426" s="557"/>
      <c r="G426" s="557"/>
      <c r="H426" s="507"/>
      <c r="I426" s="176" t="s">
        <v>14</v>
      </c>
      <c r="J426" s="176" t="s">
        <v>138</v>
      </c>
      <c r="K426" s="297" t="s">
        <v>950</v>
      </c>
      <c r="L426" s="176" t="s">
        <v>209</v>
      </c>
      <c r="M426" s="292">
        <v>9534335.6099999994</v>
      </c>
      <c r="N426" s="292">
        <v>8420453.4100000001</v>
      </c>
      <c r="O426" s="292">
        <v>10290104.15</v>
      </c>
      <c r="P426" s="298">
        <v>9931500</v>
      </c>
      <c r="Q426" s="292">
        <v>9931500</v>
      </c>
      <c r="R426" s="317">
        <v>9931500</v>
      </c>
      <c r="S426" s="299">
        <v>3</v>
      </c>
    </row>
    <row r="427" spans="1:22">
      <c r="A427" s="562"/>
      <c r="B427" s="514"/>
      <c r="C427" s="500"/>
      <c r="D427" s="505"/>
      <c r="E427" s="505"/>
      <c r="F427" s="557"/>
      <c r="G427" s="557"/>
      <c r="H427" s="507"/>
      <c r="I427" s="176" t="s">
        <v>14</v>
      </c>
      <c r="J427" s="176" t="s">
        <v>138</v>
      </c>
      <c r="K427" s="297" t="s">
        <v>950</v>
      </c>
      <c r="L427" s="176" t="s">
        <v>855</v>
      </c>
      <c r="M427" s="292"/>
      <c r="N427" s="292"/>
      <c r="O427" s="292">
        <v>36333</v>
      </c>
      <c r="P427" s="298">
        <v>0</v>
      </c>
      <c r="Q427" s="292">
        <v>0</v>
      </c>
      <c r="R427" s="317">
        <v>0</v>
      </c>
      <c r="S427" s="299">
        <v>3</v>
      </c>
    </row>
    <row r="428" spans="1:22">
      <c r="A428" s="562"/>
      <c r="B428" s="514"/>
      <c r="C428" s="500"/>
      <c r="D428" s="505"/>
      <c r="E428" s="505"/>
      <c r="F428" s="557"/>
      <c r="G428" s="557"/>
      <c r="H428" s="507"/>
      <c r="I428" s="176" t="s">
        <v>14</v>
      </c>
      <c r="J428" s="176" t="s">
        <v>138</v>
      </c>
      <c r="K428" s="297" t="s">
        <v>950</v>
      </c>
      <c r="L428" s="176" t="s">
        <v>145</v>
      </c>
      <c r="M428" s="292">
        <v>463400</v>
      </c>
      <c r="N428" s="292">
        <v>463391</v>
      </c>
      <c r="O428" s="292">
        <v>716851</v>
      </c>
      <c r="P428" s="298">
        <v>381900</v>
      </c>
      <c r="Q428" s="292">
        <v>381900</v>
      </c>
      <c r="R428" s="317">
        <v>381900</v>
      </c>
      <c r="S428" s="299">
        <v>3</v>
      </c>
    </row>
    <row r="429" spans="1:22">
      <c r="A429" s="562"/>
      <c r="B429" s="514"/>
      <c r="C429" s="500"/>
      <c r="D429" s="505"/>
      <c r="E429" s="505"/>
      <c r="F429" s="557"/>
      <c r="G429" s="557"/>
      <c r="H429" s="507"/>
      <c r="I429" s="176" t="s">
        <v>14</v>
      </c>
      <c r="J429" s="176" t="s">
        <v>138</v>
      </c>
      <c r="K429" s="297" t="s">
        <v>950</v>
      </c>
      <c r="L429" s="176" t="s">
        <v>146</v>
      </c>
      <c r="M429" s="292">
        <v>57100</v>
      </c>
      <c r="N429" s="292">
        <v>57055</v>
      </c>
      <c r="O429" s="292">
        <v>60000</v>
      </c>
      <c r="P429" s="298">
        <v>60000</v>
      </c>
      <c r="Q429" s="292">
        <v>60000</v>
      </c>
      <c r="R429" s="317">
        <v>60000</v>
      </c>
      <c r="S429" s="299">
        <v>3</v>
      </c>
    </row>
    <row r="430" spans="1:22">
      <c r="A430" s="562"/>
      <c r="B430" s="513"/>
      <c r="C430" s="501"/>
      <c r="D430" s="492"/>
      <c r="E430" s="492"/>
      <c r="F430" s="511"/>
      <c r="G430" s="511"/>
      <c r="H430" s="495"/>
      <c r="I430" s="176" t="s">
        <v>14</v>
      </c>
      <c r="J430" s="176" t="s">
        <v>138</v>
      </c>
      <c r="K430" s="297" t="s">
        <v>950</v>
      </c>
      <c r="L430" s="176" t="s">
        <v>44</v>
      </c>
      <c r="M430" s="292">
        <v>10900</v>
      </c>
      <c r="N430" s="292">
        <v>9869.26</v>
      </c>
      <c r="O430" s="292">
        <v>21500</v>
      </c>
      <c r="P430" s="298">
        <v>8500</v>
      </c>
      <c r="Q430" s="292">
        <v>8500</v>
      </c>
      <c r="R430" s="317">
        <v>8500</v>
      </c>
      <c r="S430" s="299">
        <v>3</v>
      </c>
    </row>
    <row r="431" spans="1:22" ht="94.5" customHeight="1">
      <c r="A431" s="562"/>
      <c r="B431" s="489" t="s">
        <v>951</v>
      </c>
      <c r="C431" s="503" t="s">
        <v>952</v>
      </c>
      <c r="D431" s="491" t="s">
        <v>896</v>
      </c>
      <c r="E431" s="325" t="s">
        <v>903</v>
      </c>
      <c r="F431" s="326" t="s">
        <v>133</v>
      </c>
      <c r="G431" s="290">
        <v>39814</v>
      </c>
      <c r="H431" s="290" t="s">
        <v>134</v>
      </c>
      <c r="I431" s="99" t="s">
        <v>14</v>
      </c>
      <c r="J431" s="99" t="s">
        <v>138</v>
      </c>
      <c r="K431" s="99" t="s">
        <v>953</v>
      </c>
      <c r="L431" s="99" t="s">
        <v>143</v>
      </c>
      <c r="M431" s="100">
        <f t="shared" ref="M431:R431" si="39">M432+M433</f>
        <v>69805573.650000006</v>
      </c>
      <c r="N431" s="100">
        <f t="shared" si="39"/>
        <v>69211901.950000003</v>
      </c>
      <c r="O431" s="100">
        <f t="shared" si="39"/>
        <v>52432801.299999997</v>
      </c>
      <c r="P431" s="303">
        <f t="shared" si="39"/>
        <v>43680800</v>
      </c>
      <c r="Q431" s="100">
        <f t="shared" si="39"/>
        <v>43339900</v>
      </c>
      <c r="R431" s="100">
        <f t="shared" si="39"/>
        <v>43339900</v>
      </c>
      <c r="S431" s="299"/>
    </row>
    <row r="432" spans="1:22" ht="141.75" customHeight="1">
      <c r="A432" s="562"/>
      <c r="B432" s="502"/>
      <c r="C432" s="500"/>
      <c r="D432" s="505"/>
      <c r="E432" s="93" t="s">
        <v>954</v>
      </c>
      <c r="F432" s="103" t="s">
        <v>133</v>
      </c>
      <c r="G432" s="353">
        <v>43831</v>
      </c>
      <c r="H432" s="353" t="s">
        <v>134</v>
      </c>
      <c r="I432" s="297" t="s">
        <v>14</v>
      </c>
      <c r="J432" s="297" t="s">
        <v>138</v>
      </c>
      <c r="K432" s="297" t="s">
        <v>953</v>
      </c>
      <c r="L432" s="297" t="s">
        <v>10</v>
      </c>
      <c r="M432" s="292">
        <v>41751000</v>
      </c>
      <c r="N432" s="292">
        <v>41751000</v>
      </c>
      <c r="O432" s="292">
        <v>43746000</v>
      </c>
      <c r="P432" s="298">
        <v>43406500</v>
      </c>
      <c r="Q432" s="292">
        <v>43181700</v>
      </c>
      <c r="R432" s="292">
        <v>43181700</v>
      </c>
      <c r="S432" s="289">
        <v>3</v>
      </c>
    </row>
    <row r="433" spans="1:22" ht="109.5" customHeight="1">
      <c r="A433" s="562"/>
      <c r="B433" s="490"/>
      <c r="C433" s="501"/>
      <c r="D433" s="492"/>
      <c r="E433" s="103" t="s">
        <v>910</v>
      </c>
      <c r="F433" s="91" t="s">
        <v>133</v>
      </c>
      <c r="G433" s="304" t="s">
        <v>955</v>
      </c>
      <c r="H433" s="304" t="s">
        <v>134</v>
      </c>
      <c r="I433" s="190" t="s">
        <v>14</v>
      </c>
      <c r="J433" s="190" t="s">
        <v>138</v>
      </c>
      <c r="K433" s="297" t="s">
        <v>953</v>
      </c>
      <c r="L433" s="190" t="s">
        <v>198</v>
      </c>
      <c r="M433" s="292">
        <v>28054573.649999999</v>
      </c>
      <c r="N433" s="292">
        <v>27460901.949999999</v>
      </c>
      <c r="O433" s="292">
        <v>8686801.3000000007</v>
      </c>
      <c r="P433" s="293">
        <v>274300</v>
      </c>
      <c r="Q433" s="294">
        <v>158200</v>
      </c>
      <c r="R433" s="294">
        <v>158200</v>
      </c>
      <c r="S433" s="289">
        <v>3</v>
      </c>
    </row>
    <row r="434" spans="1:22" ht="116.25" customHeight="1">
      <c r="A434" s="562"/>
      <c r="B434" s="489" t="s">
        <v>956</v>
      </c>
      <c r="C434" s="799" t="s">
        <v>913</v>
      </c>
      <c r="D434" s="491" t="s">
        <v>896</v>
      </c>
      <c r="E434" s="487" t="s">
        <v>903</v>
      </c>
      <c r="F434" s="487" t="s">
        <v>133</v>
      </c>
      <c r="G434" s="494">
        <v>39814</v>
      </c>
      <c r="H434" s="494" t="s">
        <v>134</v>
      </c>
      <c r="I434" s="99" t="s">
        <v>14</v>
      </c>
      <c r="J434" s="99" t="s">
        <v>138</v>
      </c>
      <c r="K434" s="99" t="s">
        <v>914</v>
      </c>
      <c r="L434" s="99" t="s">
        <v>143</v>
      </c>
      <c r="M434" s="100">
        <f>M436+M435</f>
        <v>9786028</v>
      </c>
      <c r="N434" s="100">
        <f t="shared" ref="N434:R434" si="40">N436+N435</f>
        <v>9786028</v>
      </c>
      <c r="O434" s="100">
        <f t="shared" si="40"/>
        <v>2387898.7000000002</v>
      </c>
      <c r="P434" s="100">
        <f t="shared" si="40"/>
        <v>0</v>
      </c>
      <c r="Q434" s="100">
        <f t="shared" si="40"/>
        <v>0</v>
      </c>
      <c r="R434" s="100">
        <f t="shared" si="40"/>
        <v>0</v>
      </c>
      <c r="S434" s="299"/>
    </row>
    <row r="435" spans="1:22" ht="38.25" customHeight="1">
      <c r="A435" s="562"/>
      <c r="B435" s="490"/>
      <c r="C435" s="799"/>
      <c r="D435" s="505"/>
      <c r="E435" s="488"/>
      <c r="F435" s="488"/>
      <c r="G435" s="507"/>
      <c r="H435" s="507"/>
      <c r="I435" s="297" t="s">
        <v>14</v>
      </c>
      <c r="J435" s="297" t="s">
        <v>138</v>
      </c>
      <c r="K435" s="297" t="s">
        <v>914</v>
      </c>
      <c r="L435" s="297" t="s">
        <v>313</v>
      </c>
      <c r="M435" s="292"/>
      <c r="N435" s="292"/>
      <c r="O435" s="292">
        <v>1531200</v>
      </c>
      <c r="P435" s="298">
        <v>0</v>
      </c>
      <c r="Q435" s="292">
        <v>0</v>
      </c>
      <c r="R435" s="292">
        <v>0</v>
      </c>
      <c r="S435" s="299">
        <v>3</v>
      </c>
    </row>
    <row r="436" spans="1:22" ht="131.25" customHeight="1">
      <c r="A436" s="562"/>
      <c r="B436" s="312" t="s">
        <v>957</v>
      </c>
      <c r="C436" s="799"/>
      <c r="D436" s="492"/>
      <c r="E436" s="103" t="s">
        <v>910</v>
      </c>
      <c r="F436" s="103" t="s">
        <v>133</v>
      </c>
      <c r="G436" s="353">
        <v>43831</v>
      </c>
      <c r="H436" s="353" t="s">
        <v>134</v>
      </c>
      <c r="I436" s="282" t="s">
        <v>14</v>
      </c>
      <c r="J436" s="282" t="s">
        <v>138</v>
      </c>
      <c r="K436" s="328" t="s">
        <v>914</v>
      </c>
      <c r="L436" s="282" t="s">
        <v>198</v>
      </c>
      <c r="M436" s="323">
        <v>9786028</v>
      </c>
      <c r="N436" s="323">
        <v>9786028</v>
      </c>
      <c r="O436" s="323">
        <v>856698.7</v>
      </c>
      <c r="P436" s="329">
        <v>0</v>
      </c>
      <c r="Q436" s="330">
        <v>0</v>
      </c>
      <c r="R436" s="330">
        <v>0</v>
      </c>
      <c r="S436" s="331">
        <v>3</v>
      </c>
    </row>
    <row r="437" spans="1:22" ht="89.25" customHeight="1">
      <c r="A437" s="562"/>
      <c r="B437" s="489" t="s">
        <v>958</v>
      </c>
      <c r="C437" s="503" t="s">
        <v>959</v>
      </c>
      <c r="D437" s="491" t="s">
        <v>896</v>
      </c>
      <c r="E437" s="103" t="s">
        <v>897</v>
      </c>
      <c r="F437" s="103" t="s">
        <v>133</v>
      </c>
      <c r="G437" s="353">
        <v>40057</v>
      </c>
      <c r="H437" s="353" t="s">
        <v>134</v>
      </c>
      <c r="I437" s="99" t="s">
        <v>14</v>
      </c>
      <c r="J437" s="99" t="s">
        <v>138</v>
      </c>
      <c r="K437" s="99" t="s">
        <v>960</v>
      </c>
      <c r="L437" s="99" t="s">
        <v>143</v>
      </c>
      <c r="M437" s="100">
        <f>M438</f>
        <v>3860000</v>
      </c>
      <c r="N437" s="100">
        <f>N438</f>
        <v>3782800</v>
      </c>
      <c r="O437" s="100">
        <f>O438</f>
        <v>656821</v>
      </c>
      <c r="P437" s="303">
        <f>P438</f>
        <v>0</v>
      </c>
      <c r="Q437" s="100">
        <v>0</v>
      </c>
      <c r="R437" s="100">
        <v>0</v>
      </c>
      <c r="S437" s="299"/>
    </row>
    <row r="438" spans="1:22" ht="79.5" customHeight="1">
      <c r="A438" s="562"/>
      <c r="B438" s="490"/>
      <c r="C438" s="501"/>
      <c r="D438" s="492"/>
      <c r="E438" s="91" t="s">
        <v>961</v>
      </c>
      <c r="F438" s="91" t="s">
        <v>962</v>
      </c>
      <c r="G438" s="304">
        <v>43496</v>
      </c>
      <c r="H438" s="304" t="s">
        <v>134</v>
      </c>
      <c r="I438" s="282" t="s">
        <v>14</v>
      </c>
      <c r="J438" s="282" t="s">
        <v>138</v>
      </c>
      <c r="K438" s="297" t="s">
        <v>960</v>
      </c>
      <c r="L438" s="190" t="s">
        <v>963</v>
      </c>
      <c r="M438" s="292">
        <v>3860000</v>
      </c>
      <c r="N438" s="292">
        <v>3782800</v>
      </c>
      <c r="O438" s="293">
        <v>656821</v>
      </c>
      <c r="P438" s="293">
        <v>0</v>
      </c>
      <c r="Q438" s="294">
        <v>0</v>
      </c>
      <c r="R438" s="294">
        <v>0</v>
      </c>
      <c r="S438" s="289">
        <v>3</v>
      </c>
    </row>
    <row r="439" spans="1:22" ht="105.75" customHeight="1">
      <c r="A439" s="562"/>
      <c r="B439" s="499" t="s">
        <v>964</v>
      </c>
      <c r="C439" s="503" t="s">
        <v>965</v>
      </c>
      <c r="D439" s="104" t="s">
        <v>966</v>
      </c>
      <c r="E439" s="332" t="s">
        <v>903</v>
      </c>
      <c r="F439" s="93" t="s">
        <v>133</v>
      </c>
      <c r="G439" s="290">
        <v>39814</v>
      </c>
      <c r="H439" s="290" t="s">
        <v>134</v>
      </c>
      <c r="I439" s="99" t="s">
        <v>14</v>
      </c>
      <c r="J439" s="99" t="s">
        <v>138</v>
      </c>
      <c r="K439" s="99" t="s">
        <v>945</v>
      </c>
      <c r="L439" s="99" t="s">
        <v>143</v>
      </c>
      <c r="M439" s="100">
        <f t="shared" ref="M439:R439" si="41">M440</f>
        <v>460000</v>
      </c>
      <c r="N439" s="100">
        <f>N440</f>
        <v>453521</v>
      </c>
      <c r="O439" s="100">
        <f t="shared" si="41"/>
        <v>550500</v>
      </c>
      <c r="P439" s="303">
        <f t="shared" si="41"/>
        <v>613800</v>
      </c>
      <c r="Q439" s="100">
        <f t="shared" si="41"/>
        <v>613800</v>
      </c>
      <c r="R439" s="100">
        <f t="shared" si="41"/>
        <v>613800</v>
      </c>
      <c r="S439" s="333"/>
    </row>
    <row r="440" spans="1:22" ht="127.5" customHeight="1">
      <c r="A440" s="562"/>
      <c r="B440" s="501"/>
      <c r="C440" s="501"/>
      <c r="D440" s="92" t="s">
        <v>946</v>
      </c>
      <c r="E440" s="334" t="s">
        <v>947</v>
      </c>
      <c r="F440" s="93" t="s">
        <v>133</v>
      </c>
      <c r="G440" s="290">
        <v>41367</v>
      </c>
      <c r="H440" s="290" t="s">
        <v>134</v>
      </c>
      <c r="I440" s="176" t="s">
        <v>14</v>
      </c>
      <c r="J440" s="176" t="s">
        <v>138</v>
      </c>
      <c r="K440" s="291" t="s">
        <v>945</v>
      </c>
      <c r="L440" s="176" t="s">
        <v>855</v>
      </c>
      <c r="M440" s="292">
        <v>460000</v>
      </c>
      <c r="N440" s="292">
        <v>453521</v>
      </c>
      <c r="O440" s="292">
        <v>550500</v>
      </c>
      <c r="P440" s="298">
        <v>613800</v>
      </c>
      <c r="Q440" s="292">
        <v>613800</v>
      </c>
      <c r="R440" s="292">
        <v>613800</v>
      </c>
      <c r="S440" s="299">
        <v>3</v>
      </c>
    </row>
    <row r="441" spans="1:22" ht="81" customHeight="1">
      <c r="A441" s="562"/>
      <c r="B441" s="499" t="s">
        <v>967</v>
      </c>
      <c r="C441" s="503" t="s">
        <v>968</v>
      </c>
      <c r="D441" s="491" t="s">
        <v>896</v>
      </c>
      <c r="E441" s="487" t="s">
        <v>923</v>
      </c>
      <c r="F441" s="487" t="s">
        <v>133</v>
      </c>
      <c r="G441" s="494">
        <v>43894</v>
      </c>
      <c r="H441" s="494" t="s">
        <v>134</v>
      </c>
      <c r="I441" s="99" t="s">
        <v>14</v>
      </c>
      <c r="J441" s="99" t="s">
        <v>138</v>
      </c>
      <c r="K441" s="389" t="s">
        <v>924</v>
      </c>
      <c r="L441" s="99" t="s">
        <v>143</v>
      </c>
      <c r="M441" s="100">
        <f>SUM(M442:M446)</f>
        <v>229635400</v>
      </c>
      <c r="N441" s="100">
        <f>N442+N443+N445+N446+N444</f>
        <v>229635400</v>
      </c>
      <c r="O441" s="100">
        <f>O442+O443+O445+O446+O444</f>
        <v>247898239.63</v>
      </c>
      <c r="P441" s="100">
        <f t="shared" ref="P441:R441" si="42">P442+P443+P445+P446+P444</f>
        <v>239977100</v>
      </c>
      <c r="Q441" s="100">
        <f t="shared" si="42"/>
        <v>239977100</v>
      </c>
      <c r="R441" s="100">
        <f t="shared" si="42"/>
        <v>239977100</v>
      </c>
      <c r="S441" s="333"/>
      <c r="V441" s="83">
        <f>O441-247898239.63</f>
        <v>0</v>
      </c>
    </row>
    <row r="442" spans="1:22">
      <c r="A442" s="562"/>
      <c r="B442" s="514"/>
      <c r="C442" s="500"/>
      <c r="D442" s="505"/>
      <c r="E442" s="488"/>
      <c r="F442" s="488"/>
      <c r="G442" s="507"/>
      <c r="H442" s="507"/>
      <c r="I442" s="297" t="s">
        <v>14</v>
      </c>
      <c r="J442" s="297" t="s">
        <v>138</v>
      </c>
      <c r="K442" s="297" t="s">
        <v>924</v>
      </c>
      <c r="L442" s="297" t="s">
        <v>144</v>
      </c>
      <c r="M442" s="292">
        <v>54959254.5</v>
      </c>
      <c r="N442" s="292">
        <v>54959254.5</v>
      </c>
      <c r="O442" s="292">
        <v>59044196.560000002</v>
      </c>
      <c r="P442" s="298">
        <v>57938000</v>
      </c>
      <c r="Q442" s="292">
        <v>57938000</v>
      </c>
      <c r="R442" s="292">
        <v>57938000</v>
      </c>
      <c r="S442" s="299">
        <v>3</v>
      </c>
    </row>
    <row r="443" spans="1:22">
      <c r="A443" s="562"/>
      <c r="B443" s="514"/>
      <c r="C443" s="500"/>
      <c r="D443" s="505"/>
      <c r="E443" s="488"/>
      <c r="F443" s="488"/>
      <c r="G443" s="507"/>
      <c r="H443" s="507"/>
      <c r="I443" s="297" t="s">
        <v>14</v>
      </c>
      <c r="J443" s="297" t="s">
        <v>138</v>
      </c>
      <c r="K443" s="297" t="s">
        <v>924</v>
      </c>
      <c r="L443" s="297" t="s">
        <v>84</v>
      </c>
      <c r="M443" s="292">
        <v>16502545.5</v>
      </c>
      <c r="N443" s="292">
        <v>16502545.5</v>
      </c>
      <c r="O443" s="292">
        <v>17707033.07</v>
      </c>
      <c r="P443" s="298">
        <v>17497600</v>
      </c>
      <c r="Q443" s="292">
        <v>17497600</v>
      </c>
      <c r="R443" s="292">
        <v>17497600</v>
      </c>
      <c r="S443" s="299">
        <v>3</v>
      </c>
    </row>
    <row r="444" spans="1:22" ht="18.75" customHeight="1">
      <c r="A444" s="562"/>
      <c r="B444" s="514"/>
      <c r="C444" s="500"/>
      <c r="D444" s="505"/>
      <c r="E444" s="488"/>
      <c r="F444" s="488"/>
      <c r="G444" s="507"/>
      <c r="H444" s="507"/>
      <c r="I444" s="297" t="s">
        <v>14</v>
      </c>
      <c r="J444" s="297" t="s">
        <v>138</v>
      </c>
      <c r="K444" s="297" t="s">
        <v>924</v>
      </c>
      <c r="L444" s="297" t="s">
        <v>855</v>
      </c>
      <c r="M444" s="292"/>
      <c r="N444" s="292"/>
      <c r="O444" s="292">
        <v>33510</v>
      </c>
      <c r="P444" s="298">
        <v>0</v>
      </c>
      <c r="Q444" s="292">
        <v>0</v>
      </c>
      <c r="R444" s="292">
        <v>0</v>
      </c>
      <c r="S444" s="299">
        <v>3</v>
      </c>
    </row>
    <row r="445" spans="1:22" ht="19.5" customHeight="1">
      <c r="A445" s="562"/>
      <c r="B445" s="513"/>
      <c r="C445" s="500"/>
      <c r="D445" s="505"/>
      <c r="E445" s="488"/>
      <c r="F445" s="488"/>
      <c r="G445" s="507"/>
      <c r="H445" s="507"/>
      <c r="I445" s="297" t="s">
        <v>14</v>
      </c>
      <c r="J445" s="297" t="s">
        <v>138</v>
      </c>
      <c r="K445" s="297" t="s">
        <v>924</v>
      </c>
      <c r="L445" s="297" t="s">
        <v>141</v>
      </c>
      <c r="M445" s="292">
        <v>1772300</v>
      </c>
      <c r="N445" s="292">
        <v>1772300</v>
      </c>
      <c r="O445" s="292">
        <v>2396500</v>
      </c>
      <c r="P445" s="298">
        <v>2296500</v>
      </c>
      <c r="Q445" s="292">
        <v>2296500</v>
      </c>
      <c r="R445" s="292">
        <v>2296500</v>
      </c>
      <c r="S445" s="299">
        <v>3</v>
      </c>
    </row>
    <row r="446" spans="1:22" ht="21.75" customHeight="1">
      <c r="A446" s="562"/>
      <c r="B446" s="335" t="s">
        <v>969</v>
      </c>
      <c r="C446" s="501"/>
      <c r="D446" s="492"/>
      <c r="E446" s="493"/>
      <c r="F446" s="493"/>
      <c r="G446" s="495"/>
      <c r="H446" s="495"/>
      <c r="I446" s="297" t="s">
        <v>14</v>
      </c>
      <c r="J446" s="297" t="s">
        <v>138</v>
      </c>
      <c r="K446" s="297" t="s">
        <v>924</v>
      </c>
      <c r="L446" s="297" t="s">
        <v>10</v>
      </c>
      <c r="M446" s="292">
        <v>156401300</v>
      </c>
      <c r="N446" s="292">
        <v>156401300</v>
      </c>
      <c r="O446" s="292">
        <v>168717000</v>
      </c>
      <c r="P446" s="298">
        <v>162245000</v>
      </c>
      <c r="Q446" s="292">
        <v>162245000</v>
      </c>
      <c r="R446" s="292">
        <v>162245000</v>
      </c>
      <c r="S446" s="289">
        <v>3</v>
      </c>
    </row>
    <row r="447" spans="1:22" ht="59.25" customHeight="1">
      <c r="A447" s="562"/>
      <c r="B447" s="499" t="s">
        <v>970</v>
      </c>
      <c r="C447" s="503" t="s">
        <v>971</v>
      </c>
      <c r="D447" s="491" t="s">
        <v>896</v>
      </c>
      <c r="E447" s="487" t="s">
        <v>972</v>
      </c>
      <c r="F447" s="487" t="s">
        <v>133</v>
      </c>
      <c r="G447" s="494">
        <v>44075</v>
      </c>
      <c r="H447" s="494" t="s">
        <v>134</v>
      </c>
      <c r="I447" s="98" t="s">
        <v>14</v>
      </c>
      <c r="J447" s="98" t="s">
        <v>138</v>
      </c>
      <c r="K447" s="98" t="s">
        <v>973</v>
      </c>
      <c r="L447" s="98" t="s">
        <v>143</v>
      </c>
      <c r="M447" s="100">
        <f>M449+M448+M450</f>
        <v>15504100</v>
      </c>
      <c r="N447" s="100">
        <f>N448+N449+N450</f>
        <v>15417988.109999999</v>
      </c>
      <c r="O447" s="100">
        <f>O449+O448+O450</f>
        <v>16032000</v>
      </c>
      <c r="P447" s="288">
        <f>P449+P448+P450</f>
        <v>16249000</v>
      </c>
      <c r="Q447" s="310">
        <f>Q449+Q448+Q450</f>
        <v>16249000</v>
      </c>
      <c r="R447" s="310">
        <f>R449+R448+R450</f>
        <v>16249000</v>
      </c>
      <c r="S447" s="311"/>
    </row>
    <row r="448" spans="1:22" ht="33" customHeight="1">
      <c r="A448" s="562"/>
      <c r="B448" s="514"/>
      <c r="C448" s="500"/>
      <c r="D448" s="505"/>
      <c r="E448" s="488"/>
      <c r="F448" s="488"/>
      <c r="G448" s="507"/>
      <c r="H448" s="507"/>
      <c r="I448" s="291" t="s">
        <v>14</v>
      </c>
      <c r="J448" s="291" t="s">
        <v>138</v>
      </c>
      <c r="K448" s="291" t="s">
        <v>973</v>
      </c>
      <c r="L448" s="291" t="s">
        <v>144</v>
      </c>
      <c r="M448" s="292">
        <v>3670000</v>
      </c>
      <c r="N448" s="292">
        <v>3634196.42</v>
      </c>
      <c r="O448" s="292">
        <v>3853300</v>
      </c>
      <c r="P448" s="293">
        <v>4020000</v>
      </c>
      <c r="Q448" s="294">
        <v>4020000</v>
      </c>
      <c r="R448" s="294">
        <v>4020000</v>
      </c>
      <c r="S448" s="289">
        <v>3</v>
      </c>
    </row>
    <row r="449" spans="1:21" ht="30.75" customHeight="1">
      <c r="A449" s="562"/>
      <c r="B449" s="513"/>
      <c r="C449" s="500"/>
      <c r="D449" s="505"/>
      <c r="E449" s="488"/>
      <c r="F449" s="488"/>
      <c r="G449" s="507"/>
      <c r="H449" s="507"/>
      <c r="I449" s="291" t="s">
        <v>14</v>
      </c>
      <c r="J449" s="291" t="s">
        <v>138</v>
      </c>
      <c r="K449" s="291" t="s">
        <v>973</v>
      </c>
      <c r="L449" s="291" t="s">
        <v>84</v>
      </c>
      <c r="M449" s="292">
        <v>1102800</v>
      </c>
      <c r="N449" s="292">
        <v>1094765.82</v>
      </c>
      <c r="O449" s="292">
        <v>1163700</v>
      </c>
      <c r="P449" s="293">
        <v>1214000</v>
      </c>
      <c r="Q449" s="294">
        <v>1214000</v>
      </c>
      <c r="R449" s="294">
        <v>1214000</v>
      </c>
      <c r="S449" s="289">
        <v>3</v>
      </c>
    </row>
    <row r="450" spans="1:21" ht="49.5" customHeight="1">
      <c r="A450" s="562"/>
      <c r="B450" s="295" t="s">
        <v>974</v>
      </c>
      <c r="C450" s="501"/>
      <c r="D450" s="492"/>
      <c r="E450" s="493"/>
      <c r="F450" s="493"/>
      <c r="G450" s="495"/>
      <c r="H450" s="495"/>
      <c r="I450" s="291" t="s">
        <v>14</v>
      </c>
      <c r="J450" s="291" t="s">
        <v>138</v>
      </c>
      <c r="K450" s="291" t="s">
        <v>973</v>
      </c>
      <c r="L450" s="291" t="s">
        <v>198</v>
      </c>
      <c r="M450" s="292">
        <v>10731300</v>
      </c>
      <c r="N450" s="292">
        <v>10689025.869999999</v>
      </c>
      <c r="O450" s="292">
        <v>11015000</v>
      </c>
      <c r="P450" s="293">
        <v>11015000</v>
      </c>
      <c r="Q450" s="294">
        <v>11015000</v>
      </c>
      <c r="R450" s="294">
        <v>11015000</v>
      </c>
      <c r="S450" s="289">
        <v>3</v>
      </c>
    </row>
    <row r="451" spans="1:21" ht="49.5" customHeight="1">
      <c r="A451" s="562"/>
      <c r="B451" s="499" t="s">
        <v>975</v>
      </c>
      <c r="C451" s="503" t="s">
        <v>976</v>
      </c>
      <c r="D451" s="503" t="s">
        <v>896</v>
      </c>
      <c r="E451" s="517" t="s">
        <v>977</v>
      </c>
      <c r="F451" s="487" t="s">
        <v>133</v>
      </c>
      <c r="G451" s="494">
        <v>45163</v>
      </c>
      <c r="H451" s="494" t="s">
        <v>134</v>
      </c>
      <c r="I451" s="98" t="s">
        <v>14</v>
      </c>
      <c r="J451" s="98" t="s">
        <v>138</v>
      </c>
      <c r="K451" s="98" t="s">
        <v>978</v>
      </c>
      <c r="L451" s="98" t="s">
        <v>143</v>
      </c>
      <c r="M451" s="100"/>
      <c r="N451" s="100"/>
      <c r="O451" s="100">
        <f>SUM(O452:O455)</f>
        <v>0</v>
      </c>
      <c r="P451" s="100">
        <f>SUM(P452:P455)</f>
        <v>525950</v>
      </c>
      <c r="Q451" s="100">
        <f t="shared" ref="Q451" si="43">SUM(Q452:Q455)</f>
        <v>525950</v>
      </c>
      <c r="R451" s="100">
        <f>SUM(R452:R455)</f>
        <v>525950</v>
      </c>
      <c r="S451" s="311"/>
    </row>
    <row r="452" spans="1:21" ht="26.25" customHeight="1">
      <c r="A452" s="562"/>
      <c r="B452" s="513"/>
      <c r="C452" s="500"/>
      <c r="D452" s="500"/>
      <c r="E452" s="518"/>
      <c r="F452" s="488"/>
      <c r="G452" s="507"/>
      <c r="H452" s="507"/>
      <c r="I452" s="291" t="s">
        <v>14</v>
      </c>
      <c r="J452" s="291" t="s">
        <v>138</v>
      </c>
      <c r="K452" s="291" t="s">
        <v>978</v>
      </c>
      <c r="L452" s="291" t="s">
        <v>144</v>
      </c>
      <c r="M452" s="292"/>
      <c r="N452" s="292"/>
      <c r="O452" s="292">
        <v>0</v>
      </c>
      <c r="P452" s="293">
        <v>395880</v>
      </c>
      <c r="Q452" s="294">
        <v>395880</v>
      </c>
      <c r="R452" s="294">
        <v>395880</v>
      </c>
      <c r="S452" s="289">
        <v>3</v>
      </c>
      <c r="U452" s="2" t="s">
        <v>979</v>
      </c>
    </row>
    <row r="453" spans="1:21" ht="24.75" customHeight="1">
      <c r="A453" s="562"/>
      <c r="B453" s="358" t="s">
        <v>980</v>
      </c>
      <c r="C453" s="500"/>
      <c r="D453" s="500"/>
      <c r="E453" s="518"/>
      <c r="F453" s="488"/>
      <c r="G453" s="507"/>
      <c r="H453" s="507"/>
      <c r="I453" s="291" t="s">
        <v>14</v>
      </c>
      <c r="J453" s="291" t="s">
        <v>138</v>
      </c>
      <c r="K453" s="291" t="s">
        <v>978</v>
      </c>
      <c r="L453" s="291" t="s">
        <v>144</v>
      </c>
      <c r="M453" s="292"/>
      <c r="N453" s="292"/>
      <c r="O453" s="292">
        <v>0</v>
      </c>
      <c r="P453" s="293">
        <v>8080</v>
      </c>
      <c r="Q453" s="294">
        <v>8080</v>
      </c>
      <c r="R453" s="294">
        <v>8080</v>
      </c>
      <c r="S453" s="289">
        <v>3</v>
      </c>
      <c r="U453" s="2" t="s">
        <v>981</v>
      </c>
    </row>
    <row r="454" spans="1:21" ht="27" customHeight="1">
      <c r="A454" s="562"/>
      <c r="B454" s="358" t="s">
        <v>975</v>
      </c>
      <c r="C454" s="500"/>
      <c r="D454" s="500"/>
      <c r="E454" s="518"/>
      <c r="F454" s="488"/>
      <c r="G454" s="507"/>
      <c r="H454" s="507"/>
      <c r="I454" s="291" t="s">
        <v>14</v>
      </c>
      <c r="J454" s="291" t="s">
        <v>138</v>
      </c>
      <c r="K454" s="291" t="s">
        <v>978</v>
      </c>
      <c r="L454" s="291" t="s">
        <v>84</v>
      </c>
      <c r="M454" s="292"/>
      <c r="N454" s="292"/>
      <c r="O454" s="292">
        <v>0</v>
      </c>
      <c r="P454" s="293">
        <v>119550</v>
      </c>
      <c r="Q454" s="294">
        <v>119550</v>
      </c>
      <c r="R454" s="294">
        <v>119550</v>
      </c>
      <c r="S454" s="289">
        <v>3</v>
      </c>
      <c r="U454" s="2" t="s">
        <v>979</v>
      </c>
    </row>
    <row r="455" spans="1:21" ht="27.75" customHeight="1">
      <c r="A455" s="562"/>
      <c r="B455" s="358" t="s">
        <v>980</v>
      </c>
      <c r="C455" s="500"/>
      <c r="D455" s="500"/>
      <c r="E455" s="518"/>
      <c r="F455" s="488"/>
      <c r="G455" s="507"/>
      <c r="H455" s="507"/>
      <c r="I455" s="291" t="s">
        <v>14</v>
      </c>
      <c r="J455" s="291" t="s">
        <v>138</v>
      </c>
      <c r="K455" s="291" t="s">
        <v>978</v>
      </c>
      <c r="L455" s="291" t="s">
        <v>84</v>
      </c>
      <c r="M455" s="292"/>
      <c r="N455" s="292"/>
      <c r="O455" s="292">
        <v>0</v>
      </c>
      <c r="P455" s="293">
        <v>2440</v>
      </c>
      <c r="Q455" s="294">
        <v>2440</v>
      </c>
      <c r="R455" s="294">
        <v>2440</v>
      </c>
      <c r="S455" s="289">
        <v>3</v>
      </c>
      <c r="U455" s="2" t="s">
        <v>981</v>
      </c>
    </row>
    <row r="456" spans="1:21" ht="49.5" customHeight="1">
      <c r="A456" s="562"/>
      <c r="B456" s="499" t="s">
        <v>982</v>
      </c>
      <c r="C456" s="500"/>
      <c r="D456" s="500"/>
      <c r="E456" s="518"/>
      <c r="F456" s="488"/>
      <c r="G456" s="507"/>
      <c r="H456" s="507"/>
      <c r="I456" s="98" t="s">
        <v>14</v>
      </c>
      <c r="J456" s="98" t="s">
        <v>138</v>
      </c>
      <c r="K456" s="98" t="s">
        <v>978</v>
      </c>
      <c r="L456" s="98" t="s">
        <v>143</v>
      </c>
      <c r="M456" s="100"/>
      <c r="N456" s="100"/>
      <c r="O456" s="100">
        <f>SUM(O457:O458)</f>
        <v>355700</v>
      </c>
      <c r="P456" s="100">
        <f>SUM(P457:P458)</f>
        <v>1577850</v>
      </c>
      <c r="Q456" s="100">
        <f t="shared" ref="Q456:R456" si="44">SUM(Q457:Q458)</f>
        <v>1577850</v>
      </c>
      <c r="R456" s="100">
        <f t="shared" si="44"/>
        <v>1577850</v>
      </c>
      <c r="S456" s="311"/>
    </row>
    <row r="457" spans="1:21" ht="27" customHeight="1">
      <c r="A457" s="562"/>
      <c r="B457" s="513"/>
      <c r="C457" s="500"/>
      <c r="D457" s="500"/>
      <c r="E457" s="518"/>
      <c r="F457" s="488"/>
      <c r="G457" s="507"/>
      <c r="H457" s="507"/>
      <c r="I457" s="291" t="s">
        <v>14</v>
      </c>
      <c r="J457" s="291" t="s">
        <v>138</v>
      </c>
      <c r="K457" s="291" t="s">
        <v>978</v>
      </c>
      <c r="L457" s="291" t="s">
        <v>198</v>
      </c>
      <c r="M457" s="292"/>
      <c r="N457" s="292"/>
      <c r="O457" s="292">
        <v>348600</v>
      </c>
      <c r="P457" s="293">
        <v>1546270</v>
      </c>
      <c r="Q457" s="294">
        <v>1546270</v>
      </c>
      <c r="R457" s="294">
        <v>1546270</v>
      </c>
      <c r="S457" s="289">
        <v>3</v>
      </c>
      <c r="U457" s="2" t="s">
        <v>979</v>
      </c>
    </row>
    <row r="458" spans="1:21" ht="31.5" customHeight="1">
      <c r="A458" s="562"/>
      <c r="B458" s="358" t="s">
        <v>983</v>
      </c>
      <c r="C458" s="501"/>
      <c r="D458" s="501"/>
      <c r="E458" s="530"/>
      <c r="F458" s="493"/>
      <c r="G458" s="495"/>
      <c r="H458" s="495"/>
      <c r="I458" s="291" t="s">
        <v>14</v>
      </c>
      <c r="J458" s="291" t="s">
        <v>138</v>
      </c>
      <c r="K458" s="291" t="s">
        <v>978</v>
      </c>
      <c r="L458" s="291" t="s">
        <v>198</v>
      </c>
      <c r="M458" s="292"/>
      <c r="N458" s="292"/>
      <c r="O458" s="292">
        <v>7100</v>
      </c>
      <c r="P458" s="293">
        <v>31580</v>
      </c>
      <c r="Q458" s="294">
        <v>31580</v>
      </c>
      <c r="R458" s="294">
        <v>31580</v>
      </c>
      <c r="S458" s="289">
        <v>3</v>
      </c>
      <c r="U458" s="2" t="s">
        <v>981</v>
      </c>
    </row>
    <row r="459" spans="1:21" ht="96.75" customHeight="1">
      <c r="A459" s="562"/>
      <c r="B459" s="499" t="s">
        <v>984</v>
      </c>
      <c r="C459" s="503" t="s">
        <v>985</v>
      </c>
      <c r="D459" s="503" t="s">
        <v>896</v>
      </c>
      <c r="E459" s="487" t="s">
        <v>954</v>
      </c>
      <c r="F459" s="487" t="s">
        <v>133</v>
      </c>
      <c r="G459" s="494">
        <v>43831</v>
      </c>
      <c r="H459" s="494" t="s">
        <v>134</v>
      </c>
      <c r="I459" s="98" t="s">
        <v>14</v>
      </c>
      <c r="J459" s="98" t="s">
        <v>138</v>
      </c>
      <c r="K459" s="98" t="s">
        <v>986</v>
      </c>
      <c r="L459" s="98" t="s">
        <v>143</v>
      </c>
      <c r="M459" s="100"/>
      <c r="N459" s="100"/>
      <c r="O459" s="100">
        <f>O460</f>
        <v>429000</v>
      </c>
      <c r="P459" s="100">
        <f t="shared" ref="P459:R459" si="45">P460</f>
        <v>0</v>
      </c>
      <c r="Q459" s="100">
        <f t="shared" si="45"/>
        <v>0</v>
      </c>
      <c r="R459" s="100">
        <f t="shared" si="45"/>
        <v>0</v>
      </c>
      <c r="S459" s="311"/>
    </row>
    <row r="460" spans="1:21" ht="105.75" customHeight="1">
      <c r="A460" s="562"/>
      <c r="B460" s="513"/>
      <c r="C460" s="501"/>
      <c r="D460" s="501"/>
      <c r="E460" s="493"/>
      <c r="F460" s="493"/>
      <c r="G460" s="495"/>
      <c r="H460" s="495"/>
      <c r="I460" s="291" t="s">
        <v>14</v>
      </c>
      <c r="J460" s="291" t="s">
        <v>138</v>
      </c>
      <c r="K460" s="291" t="s">
        <v>986</v>
      </c>
      <c r="L460" s="291" t="s">
        <v>10</v>
      </c>
      <c r="M460" s="292"/>
      <c r="N460" s="292"/>
      <c r="O460" s="292">
        <v>429000</v>
      </c>
      <c r="P460" s="293">
        <v>0</v>
      </c>
      <c r="Q460" s="294">
        <v>0</v>
      </c>
      <c r="R460" s="294">
        <v>0</v>
      </c>
      <c r="S460" s="289">
        <v>3</v>
      </c>
    </row>
    <row r="461" spans="1:21" ht="31.5" customHeight="1">
      <c r="A461" s="562"/>
      <c r="B461" s="499" t="s">
        <v>987</v>
      </c>
      <c r="C461" s="503" t="s">
        <v>718</v>
      </c>
      <c r="D461" s="503" t="s">
        <v>988</v>
      </c>
      <c r="E461" s="487" t="s">
        <v>940</v>
      </c>
      <c r="F461" s="487" t="s">
        <v>133</v>
      </c>
      <c r="G461" s="494">
        <v>45168</v>
      </c>
      <c r="H461" s="494" t="s">
        <v>134</v>
      </c>
      <c r="I461" s="98" t="s">
        <v>14</v>
      </c>
      <c r="J461" s="98" t="s">
        <v>138</v>
      </c>
      <c r="K461" s="98" t="s">
        <v>941</v>
      </c>
      <c r="L461" s="98" t="s">
        <v>143</v>
      </c>
      <c r="M461" s="100"/>
      <c r="N461" s="100"/>
      <c r="O461" s="100">
        <f>SUM(O462:O464)</f>
        <v>1703710</v>
      </c>
      <c r="P461" s="100">
        <f t="shared" ref="P461:R461" si="46">SUM(P462:P464)</f>
        <v>0</v>
      </c>
      <c r="Q461" s="100">
        <f t="shared" si="46"/>
        <v>0</v>
      </c>
      <c r="R461" s="100">
        <f t="shared" si="46"/>
        <v>0</v>
      </c>
      <c r="S461" s="311"/>
    </row>
    <row r="462" spans="1:21" ht="31.5" customHeight="1">
      <c r="A462" s="562"/>
      <c r="B462" s="514"/>
      <c r="C462" s="500"/>
      <c r="D462" s="500"/>
      <c r="E462" s="488"/>
      <c r="F462" s="488"/>
      <c r="G462" s="507"/>
      <c r="H462" s="507"/>
      <c r="I462" s="291" t="s">
        <v>14</v>
      </c>
      <c r="J462" s="291" t="s">
        <v>138</v>
      </c>
      <c r="K462" s="291" t="s">
        <v>941</v>
      </c>
      <c r="L462" s="291" t="s">
        <v>144</v>
      </c>
      <c r="M462" s="292"/>
      <c r="N462" s="292"/>
      <c r="O462" s="292">
        <v>420000</v>
      </c>
      <c r="P462" s="293">
        <v>0</v>
      </c>
      <c r="Q462" s="294">
        <v>0</v>
      </c>
      <c r="R462" s="294">
        <v>0</v>
      </c>
      <c r="S462" s="289">
        <v>3</v>
      </c>
    </row>
    <row r="463" spans="1:21" ht="31.5" customHeight="1">
      <c r="A463" s="562"/>
      <c r="B463" s="513"/>
      <c r="C463" s="500"/>
      <c r="D463" s="500"/>
      <c r="E463" s="488"/>
      <c r="F463" s="488"/>
      <c r="G463" s="507"/>
      <c r="H463" s="507"/>
      <c r="I463" s="291" t="s">
        <v>14</v>
      </c>
      <c r="J463" s="291" t="s">
        <v>138</v>
      </c>
      <c r="K463" s="291" t="s">
        <v>941</v>
      </c>
      <c r="L463" s="291" t="s">
        <v>84</v>
      </c>
      <c r="M463" s="292"/>
      <c r="N463" s="292"/>
      <c r="O463" s="292">
        <v>126840</v>
      </c>
      <c r="P463" s="293">
        <v>0</v>
      </c>
      <c r="Q463" s="294">
        <v>0</v>
      </c>
      <c r="R463" s="294">
        <v>0</v>
      </c>
      <c r="S463" s="289">
        <v>3</v>
      </c>
    </row>
    <row r="464" spans="1:21" ht="31.5" customHeight="1">
      <c r="A464" s="562"/>
      <c r="B464" s="390" t="s">
        <v>989</v>
      </c>
      <c r="C464" s="501"/>
      <c r="D464" s="501"/>
      <c r="E464" s="493"/>
      <c r="F464" s="493"/>
      <c r="G464" s="495"/>
      <c r="H464" s="495"/>
      <c r="I464" s="291" t="s">
        <v>14</v>
      </c>
      <c r="J464" s="291" t="s">
        <v>138</v>
      </c>
      <c r="K464" s="291" t="s">
        <v>990</v>
      </c>
      <c r="L464" s="291" t="s">
        <v>198</v>
      </c>
      <c r="M464" s="292"/>
      <c r="N464" s="292"/>
      <c r="O464" s="292">
        <v>1156870</v>
      </c>
      <c r="P464" s="293">
        <v>0</v>
      </c>
      <c r="Q464" s="294">
        <v>0</v>
      </c>
      <c r="R464" s="294">
        <v>0</v>
      </c>
      <c r="S464" s="289">
        <v>3</v>
      </c>
    </row>
    <row r="465" spans="1:21" ht="94.5" customHeight="1">
      <c r="A465" s="562"/>
      <c r="B465" s="499" t="s">
        <v>991</v>
      </c>
      <c r="C465" s="503" t="s">
        <v>992</v>
      </c>
      <c r="D465" s="491" t="s">
        <v>896</v>
      </c>
      <c r="E465" s="487" t="s">
        <v>903</v>
      </c>
      <c r="F465" s="491" t="s">
        <v>133</v>
      </c>
      <c r="G465" s="509">
        <v>39814</v>
      </c>
      <c r="H465" s="509" t="s">
        <v>134</v>
      </c>
      <c r="I465" s="306" t="s">
        <v>14</v>
      </c>
      <c r="J465" s="98" t="s">
        <v>138</v>
      </c>
      <c r="K465" s="98" t="s">
        <v>993</v>
      </c>
      <c r="L465" s="98" t="s">
        <v>143</v>
      </c>
      <c r="M465" s="100">
        <f t="shared" ref="M465:N465" si="47">M466+M467</f>
        <v>10193300</v>
      </c>
      <c r="N465" s="100">
        <f t="shared" si="47"/>
        <v>10179396.530000001</v>
      </c>
      <c r="O465" s="100">
        <f>O466+O467</f>
        <v>12242200</v>
      </c>
      <c r="P465" s="336">
        <f>P466+P467</f>
        <v>12972900</v>
      </c>
      <c r="Q465" s="337">
        <f>Q466+Q467</f>
        <v>12972900</v>
      </c>
      <c r="R465" s="337">
        <f>R466+R467</f>
        <v>12972900</v>
      </c>
      <c r="S465" s="338"/>
    </row>
    <row r="466" spans="1:21" ht="19.5" customHeight="1">
      <c r="A466" s="562"/>
      <c r="B466" s="513"/>
      <c r="C466" s="500"/>
      <c r="D466" s="505"/>
      <c r="E466" s="488"/>
      <c r="F466" s="505"/>
      <c r="G466" s="523"/>
      <c r="H466" s="523"/>
      <c r="I466" s="297" t="s">
        <v>14</v>
      </c>
      <c r="J466" s="297" t="s">
        <v>138</v>
      </c>
      <c r="K466" s="291" t="s">
        <v>993</v>
      </c>
      <c r="L466" s="297" t="s">
        <v>141</v>
      </c>
      <c r="M466" s="292">
        <v>2630800</v>
      </c>
      <c r="N466" s="292">
        <v>2630800</v>
      </c>
      <c r="O466" s="292">
        <v>2755500</v>
      </c>
      <c r="P466" s="298">
        <v>3486200</v>
      </c>
      <c r="Q466" s="292">
        <v>3486200</v>
      </c>
      <c r="R466" s="292">
        <v>3486200</v>
      </c>
      <c r="S466" s="299">
        <v>3</v>
      </c>
    </row>
    <row r="467" spans="1:21" ht="63.75" customHeight="1">
      <c r="A467" s="562"/>
      <c r="B467" s="295" t="s">
        <v>994</v>
      </c>
      <c r="C467" s="501"/>
      <c r="D467" s="492"/>
      <c r="E467" s="493"/>
      <c r="F467" s="492"/>
      <c r="G467" s="510"/>
      <c r="H467" s="510"/>
      <c r="I467" s="291" t="s">
        <v>14</v>
      </c>
      <c r="J467" s="291" t="s">
        <v>138</v>
      </c>
      <c r="K467" s="291" t="s">
        <v>993</v>
      </c>
      <c r="L467" s="291" t="s">
        <v>198</v>
      </c>
      <c r="M467" s="292">
        <v>7562500</v>
      </c>
      <c r="N467" s="292">
        <v>7548596.5300000003</v>
      </c>
      <c r="O467" s="292">
        <v>9486700</v>
      </c>
      <c r="P467" s="293">
        <v>9486700</v>
      </c>
      <c r="Q467" s="294">
        <v>9486700</v>
      </c>
      <c r="R467" s="292">
        <v>9486700</v>
      </c>
      <c r="S467" s="331">
        <v>3</v>
      </c>
    </row>
    <row r="468" spans="1:21" ht="158.25" customHeight="1">
      <c r="A468" s="562"/>
      <c r="B468" s="554" t="s">
        <v>995</v>
      </c>
      <c r="C468" s="503" t="s">
        <v>996</v>
      </c>
      <c r="D468" s="491" t="s">
        <v>917</v>
      </c>
      <c r="E468" s="92" t="s">
        <v>918</v>
      </c>
      <c r="F468" s="339" t="s">
        <v>133</v>
      </c>
      <c r="G468" s="302">
        <v>44110</v>
      </c>
      <c r="H468" s="93" t="s">
        <v>134</v>
      </c>
      <c r="I468" s="98" t="s">
        <v>14</v>
      </c>
      <c r="J468" s="98" t="s">
        <v>138</v>
      </c>
      <c r="K468" s="98" t="s">
        <v>919</v>
      </c>
      <c r="L468" s="98" t="s">
        <v>143</v>
      </c>
      <c r="M468" s="100">
        <f t="shared" ref="M468:R468" si="48">M470+M469</f>
        <v>3028800</v>
      </c>
      <c r="N468" s="100">
        <f t="shared" si="48"/>
        <v>2957673.7</v>
      </c>
      <c r="O468" s="100">
        <f t="shared" si="48"/>
        <v>3000000</v>
      </c>
      <c r="P468" s="288">
        <f t="shared" si="48"/>
        <v>3000000</v>
      </c>
      <c r="Q468" s="310">
        <f t="shared" si="48"/>
        <v>3000000</v>
      </c>
      <c r="R468" s="310">
        <f t="shared" si="48"/>
        <v>3000000</v>
      </c>
      <c r="S468" s="311"/>
    </row>
    <row r="469" spans="1:21" ht="48.75" customHeight="1">
      <c r="A469" s="562"/>
      <c r="B469" s="555"/>
      <c r="C469" s="500"/>
      <c r="D469" s="505"/>
      <c r="E469" s="487" t="s">
        <v>920</v>
      </c>
      <c r="F469" s="491" t="s">
        <v>133</v>
      </c>
      <c r="G469" s="494">
        <v>40634</v>
      </c>
      <c r="H469" s="487" t="s">
        <v>134</v>
      </c>
      <c r="I469" s="291" t="s">
        <v>14</v>
      </c>
      <c r="J469" s="291" t="s">
        <v>138</v>
      </c>
      <c r="K469" s="291" t="s">
        <v>919</v>
      </c>
      <c r="L469" s="291" t="s">
        <v>141</v>
      </c>
      <c r="M469" s="292">
        <v>33000</v>
      </c>
      <c r="N469" s="292">
        <v>22812.22</v>
      </c>
      <c r="O469" s="292">
        <v>30000</v>
      </c>
      <c r="P469" s="293">
        <v>30000</v>
      </c>
      <c r="Q469" s="294">
        <v>30000</v>
      </c>
      <c r="R469" s="294">
        <v>30000</v>
      </c>
      <c r="S469" s="289">
        <v>3</v>
      </c>
    </row>
    <row r="470" spans="1:21" ht="90" customHeight="1">
      <c r="A470" s="562"/>
      <c r="B470" s="556"/>
      <c r="C470" s="501"/>
      <c r="D470" s="492"/>
      <c r="E470" s="493"/>
      <c r="F470" s="492"/>
      <c r="G470" s="495"/>
      <c r="H470" s="493"/>
      <c r="I470" s="291" t="s">
        <v>14</v>
      </c>
      <c r="J470" s="291" t="s">
        <v>138</v>
      </c>
      <c r="K470" s="291" t="s">
        <v>919</v>
      </c>
      <c r="L470" s="291" t="s">
        <v>15</v>
      </c>
      <c r="M470" s="292">
        <v>2995800</v>
      </c>
      <c r="N470" s="292">
        <v>2934861.48</v>
      </c>
      <c r="O470" s="292">
        <v>2970000</v>
      </c>
      <c r="P470" s="293">
        <v>2970000</v>
      </c>
      <c r="Q470" s="294">
        <v>2970000</v>
      </c>
      <c r="R470" s="294">
        <v>2970000</v>
      </c>
      <c r="S470" s="289">
        <v>3</v>
      </c>
    </row>
    <row r="471" spans="1:21" ht="59.25" customHeight="1">
      <c r="A471" s="562"/>
      <c r="B471" s="499" t="s">
        <v>997</v>
      </c>
      <c r="C471" s="503" t="s">
        <v>998</v>
      </c>
      <c r="D471" s="551" t="s">
        <v>896</v>
      </c>
      <c r="E471" s="487" t="s">
        <v>999</v>
      </c>
      <c r="F471" s="487" t="s">
        <v>133</v>
      </c>
      <c r="G471" s="494">
        <v>44197</v>
      </c>
      <c r="H471" s="494">
        <v>44561</v>
      </c>
      <c r="I471" s="297" t="s">
        <v>14</v>
      </c>
      <c r="J471" s="297" t="s">
        <v>138</v>
      </c>
      <c r="K471" s="99" t="s">
        <v>1000</v>
      </c>
      <c r="L471" s="98" t="s">
        <v>143</v>
      </c>
      <c r="M471" s="100">
        <f t="shared" ref="M471:R471" si="49">M472</f>
        <v>1426000</v>
      </c>
      <c r="N471" s="100">
        <f t="shared" si="49"/>
        <v>1426000</v>
      </c>
      <c r="O471" s="100">
        <f t="shared" si="49"/>
        <v>0</v>
      </c>
      <c r="P471" s="288">
        <f t="shared" si="49"/>
        <v>0</v>
      </c>
      <c r="Q471" s="310">
        <f t="shared" si="49"/>
        <v>0</v>
      </c>
      <c r="R471" s="310">
        <f t="shared" si="49"/>
        <v>0</v>
      </c>
      <c r="S471" s="289"/>
    </row>
    <row r="472" spans="1:21">
      <c r="A472" s="562"/>
      <c r="B472" s="513"/>
      <c r="C472" s="500"/>
      <c r="D472" s="552"/>
      <c r="E472" s="488"/>
      <c r="F472" s="553"/>
      <c r="G472" s="553"/>
      <c r="H472" s="553"/>
      <c r="I472" s="297" t="s">
        <v>14</v>
      </c>
      <c r="J472" s="297" t="s">
        <v>138</v>
      </c>
      <c r="K472" s="297" t="s">
        <v>1000</v>
      </c>
      <c r="L472" s="291" t="s">
        <v>198</v>
      </c>
      <c r="M472" s="292">
        <v>1426000</v>
      </c>
      <c r="N472" s="292">
        <v>1426000</v>
      </c>
      <c r="O472" s="292"/>
      <c r="P472" s="293"/>
      <c r="Q472" s="294">
        <v>0</v>
      </c>
      <c r="R472" s="294">
        <v>0</v>
      </c>
      <c r="S472" s="289">
        <v>3</v>
      </c>
    </row>
    <row r="473" spans="1:21" ht="85.5" customHeight="1">
      <c r="A473" s="562"/>
      <c r="B473" s="499" t="s">
        <v>1001</v>
      </c>
      <c r="C473" s="500"/>
      <c r="D473" s="552"/>
      <c r="E473" s="488"/>
      <c r="F473" s="553"/>
      <c r="G473" s="553"/>
      <c r="H473" s="553"/>
      <c r="I473" s="297" t="s">
        <v>14</v>
      </c>
      <c r="J473" s="297" t="s">
        <v>138</v>
      </c>
      <c r="K473" s="99" t="s">
        <v>1000</v>
      </c>
      <c r="L473" s="98" t="s">
        <v>143</v>
      </c>
      <c r="M473" s="100">
        <f t="shared" ref="M473:R473" si="50">M474</f>
        <v>29200</v>
      </c>
      <c r="N473" s="100">
        <f t="shared" si="50"/>
        <v>29200</v>
      </c>
      <c r="O473" s="100">
        <f t="shared" si="50"/>
        <v>0</v>
      </c>
      <c r="P473" s="288">
        <f t="shared" si="50"/>
        <v>0</v>
      </c>
      <c r="Q473" s="310">
        <f t="shared" si="50"/>
        <v>0</v>
      </c>
      <c r="R473" s="310">
        <f t="shared" si="50"/>
        <v>0</v>
      </c>
      <c r="S473" s="289"/>
    </row>
    <row r="474" spans="1:21">
      <c r="A474" s="562"/>
      <c r="B474" s="513"/>
      <c r="C474" s="500"/>
      <c r="D474" s="552"/>
      <c r="E474" s="488"/>
      <c r="F474" s="553"/>
      <c r="G474" s="553"/>
      <c r="H474" s="553"/>
      <c r="I474" s="297" t="s">
        <v>14</v>
      </c>
      <c r="J474" s="297" t="s">
        <v>138</v>
      </c>
      <c r="K474" s="297" t="s">
        <v>1000</v>
      </c>
      <c r="L474" s="291" t="s">
        <v>198</v>
      </c>
      <c r="M474" s="292">
        <v>29200</v>
      </c>
      <c r="N474" s="292">
        <v>29200</v>
      </c>
      <c r="O474" s="292"/>
      <c r="P474" s="293"/>
      <c r="Q474" s="294">
        <v>0</v>
      </c>
      <c r="R474" s="294">
        <v>0</v>
      </c>
      <c r="S474" s="289">
        <v>3</v>
      </c>
    </row>
    <row r="475" spans="1:21" ht="54" customHeight="1">
      <c r="A475" s="562"/>
      <c r="B475" s="514" t="s">
        <v>1002</v>
      </c>
      <c r="C475" s="500"/>
      <c r="D475" s="553"/>
      <c r="E475" s="488"/>
      <c r="F475" s="553"/>
      <c r="G475" s="553"/>
      <c r="H475" s="553"/>
      <c r="I475" s="99" t="s">
        <v>14</v>
      </c>
      <c r="J475" s="99" t="s">
        <v>138</v>
      </c>
      <c r="K475" s="99" t="s">
        <v>1000</v>
      </c>
      <c r="L475" s="98" t="s">
        <v>143</v>
      </c>
      <c r="M475" s="100">
        <f t="shared" ref="M475:R475" si="51">M476</f>
        <v>386825</v>
      </c>
      <c r="N475" s="100">
        <f t="shared" si="51"/>
        <v>386825</v>
      </c>
      <c r="O475" s="100">
        <f t="shared" si="51"/>
        <v>0</v>
      </c>
      <c r="P475" s="288">
        <f t="shared" si="51"/>
        <v>0</v>
      </c>
      <c r="Q475" s="310">
        <f t="shared" si="51"/>
        <v>0</v>
      </c>
      <c r="R475" s="310">
        <f t="shared" si="51"/>
        <v>0</v>
      </c>
      <c r="S475" s="289"/>
    </row>
    <row r="476" spans="1:21">
      <c r="A476" s="562"/>
      <c r="B476" s="513"/>
      <c r="C476" s="501"/>
      <c r="D476" s="524"/>
      <c r="E476" s="493"/>
      <c r="F476" s="524"/>
      <c r="G476" s="524"/>
      <c r="H476" s="524"/>
      <c r="I476" s="297" t="s">
        <v>14</v>
      </c>
      <c r="J476" s="297" t="s">
        <v>138</v>
      </c>
      <c r="K476" s="297" t="s">
        <v>1000</v>
      </c>
      <c r="L476" s="291" t="s">
        <v>198</v>
      </c>
      <c r="M476" s="292">
        <v>386825</v>
      </c>
      <c r="N476" s="292">
        <v>386825</v>
      </c>
      <c r="O476" s="292"/>
      <c r="P476" s="293"/>
      <c r="Q476" s="294">
        <v>0</v>
      </c>
      <c r="R476" s="294">
        <v>0</v>
      </c>
      <c r="S476" s="289">
        <v>3</v>
      </c>
      <c r="U476" s="83"/>
    </row>
    <row r="477" spans="1:21" ht="84" customHeight="1">
      <c r="A477" s="562"/>
      <c r="B477" s="550" t="s">
        <v>1003</v>
      </c>
      <c r="C477" s="503" t="s">
        <v>1004</v>
      </c>
      <c r="D477" s="491" t="s">
        <v>896</v>
      </c>
      <c r="E477" s="487" t="s">
        <v>1005</v>
      </c>
      <c r="F477" s="487" t="s">
        <v>133</v>
      </c>
      <c r="G477" s="494">
        <v>43466</v>
      </c>
      <c r="H477" s="487" t="s">
        <v>134</v>
      </c>
      <c r="I477" s="98" t="s">
        <v>14</v>
      </c>
      <c r="J477" s="98" t="s">
        <v>138</v>
      </c>
      <c r="K477" s="98" t="s">
        <v>1006</v>
      </c>
      <c r="L477" s="98" t="s">
        <v>143</v>
      </c>
      <c r="M477" s="100">
        <f t="shared" ref="M477:R477" si="52">M478</f>
        <v>0</v>
      </c>
      <c r="N477" s="100">
        <f t="shared" si="52"/>
        <v>0</v>
      </c>
      <c r="O477" s="100">
        <f t="shared" si="52"/>
        <v>0</v>
      </c>
      <c r="P477" s="288">
        <f>P478</f>
        <v>0</v>
      </c>
      <c r="Q477" s="310">
        <f t="shared" si="52"/>
        <v>3234000</v>
      </c>
      <c r="R477" s="310">
        <f t="shared" si="52"/>
        <v>3234000</v>
      </c>
      <c r="S477" s="311"/>
    </row>
    <row r="478" spans="1:21" ht="60.75" customHeight="1">
      <c r="A478" s="562"/>
      <c r="B478" s="501"/>
      <c r="C478" s="501"/>
      <c r="D478" s="505"/>
      <c r="E478" s="488"/>
      <c r="F478" s="488"/>
      <c r="G478" s="507"/>
      <c r="H478" s="488"/>
      <c r="I478" s="291" t="s">
        <v>14</v>
      </c>
      <c r="J478" s="291" t="s">
        <v>138</v>
      </c>
      <c r="K478" s="291" t="s">
        <v>1006</v>
      </c>
      <c r="L478" s="291" t="s">
        <v>141</v>
      </c>
      <c r="M478" s="292">
        <v>0</v>
      </c>
      <c r="N478" s="292">
        <v>0</v>
      </c>
      <c r="O478" s="292">
        <v>0</v>
      </c>
      <c r="P478" s="293">
        <v>0</v>
      </c>
      <c r="Q478" s="294">
        <v>3234000</v>
      </c>
      <c r="R478" s="294">
        <v>3234000</v>
      </c>
      <c r="S478" s="289">
        <v>3</v>
      </c>
    </row>
    <row r="479" spans="1:21" ht="99.75" customHeight="1">
      <c r="A479" s="562"/>
      <c r="B479" s="550" t="s">
        <v>1007</v>
      </c>
      <c r="C479" s="503" t="s">
        <v>1008</v>
      </c>
      <c r="D479" s="505"/>
      <c r="E479" s="488"/>
      <c r="F479" s="488"/>
      <c r="G479" s="507"/>
      <c r="H479" s="488"/>
      <c r="I479" s="98" t="s">
        <v>14</v>
      </c>
      <c r="J479" s="98" t="s">
        <v>138</v>
      </c>
      <c r="K479" s="98" t="s">
        <v>1009</v>
      </c>
      <c r="L479" s="98" t="s">
        <v>143</v>
      </c>
      <c r="M479" s="100">
        <f t="shared" ref="M479:R479" si="53">M480</f>
        <v>0</v>
      </c>
      <c r="N479" s="292">
        <f t="shared" si="53"/>
        <v>0</v>
      </c>
      <c r="O479" s="292">
        <f t="shared" si="53"/>
        <v>0</v>
      </c>
      <c r="P479" s="288">
        <f t="shared" si="53"/>
        <v>0</v>
      </c>
      <c r="Q479" s="310">
        <f t="shared" si="53"/>
        <v>912200</v>
      </c>
      <c r="R479" s="310">
        <f t="shared" si="53"/>
        <v>912200</v>
      </c>
      <c r="S479" s="289"/>
    </row>
    <row r="480" spans="1:21" ht="51" customHeight="1">
      <c r="A480" s="562"/>
      <c r="B480" s="501"/>
      <c r="C480" s="501"/>
      <c r="D480" s="492"/>
      <c r="E480" s="493"/>
      <c r="F480" s="493"/>
      <c r="G480" s="495"/>
      <c r="H480" s="493"/>
      <c r="I480" s="291" t="s">
        <v>14</v>
      </c>
      <c r="J480" s="291" t="s">
        <v>138</v>
      </c>
      <c r="K480" s="291" t="s">
        <v>1009</v>
      </c>
      <c r="L480" s="291" t="s">
        <v>141</v>
      </c>
      <c r="M480" s="292">
        <v>0</v>
      </c>
      <c r="N480" s="292">
        <v>0</v>
      </c>
      <c r="O480" s="292">
        <v>0</v>
      </c>
      <c r="P480" s="293">
        <v>0</v>
      </c>
      <c r="Q480" s="294">
        <v>912200</v>
      </c>
      <c r="R480" s="294">
        <v>912200</v>
      </c>
      <c r="S480" s="289">
        <v>3</v>
      </c>
    </row>
    <row r="481" spans="1:19" ht="47.25" customHeight="1">
      <c r="A481" s="562"/>
      <c r="B481" s="548" t="s">
        <v>1010</v>
      </c>
      <c r="C481" s="491" t="s">
        <v>1011</v>
      </c>
      <c r="D481" s="491" t="s">
        <v>896</v>
      </c>
      <c r="E481" s="487" t="s">
        <v>1012</v>
      </c>
      <c r="F481" s="487" t="s">
        <v>133</v>
      </c>
      <c r="G481" s="494">
        <v>44562</v>
      </c>
      <c r="H481" s="487" t="s">
        <v>134</v>
      </c>
      <c r="I481" s="291" t="s">
        <v>14</v>
      </c>
      <c r="J481" s="291" t="s">
        <v>138</v>
      </c>
      <c r="K481" s="99" t="s">
        <v>1013</v>
      </c>
      <c r="L481" s="98" t="s">
        <v>143</v>
      </c>
      <c r="M481" s="100">
        <f>M482+M483+M484</f>
        <v>1584800</v>
      </c>
      <c r="N481" s="100">
        <f>N482+N483+N484</f>
        <v>1584800</v>
      </c>
      <c r="O481" s="100">
        <f>SUM(O482:O484)</f>
        <v>0</v>
      </c>
      <c r="P481" s="288">
        <f>SUM(P482:P484)</f>
        <v>0</v>
      </c>
      <c r="Q481" s="310">
        <f>SUM(Q482:Q484)</f>
        <v>0</v>
      </c>
      <c r="R481" s="310">
        <f>SUM(R482:R484)</f>
        <v>0</v>
      </c>
      <c r="S481" s="289"/>
    </row>
    <row r="482" spans="1:19" ht="24" customHeight="1">
      <c r="A482" s="562"/>
      <c r="B482" s="548"/>
      <c r="C482" s="505"/>
      <c r="D482" s="505"/>
      <c r="E482" s="488"/>
      <c r="F482" s="488"/>
      <c r="G482" s="507"/>
      <c r="H482" s="488"/>
      <c r="I482" s="291" t="s">
        <v>14</v>
      </c>
      <c r="J482" s="291" t="s">
        <v>138</v>
      </c>
      <c r="K482" s="297" t="s">
        <v>1013</v>
      </c>
      <c r="L482" s="291" t="s">
        <v>141</v>
      </c>
      <c r="M482" s="292">
        <v>1537500</v>
      </c>
      <c r="N482" s="292">
        <v>1537500</v>
      </c>
      <c r="O482" s="292"/>
      <c r="P482" s="293"/>
      <c r="Q482" s="294"/>
      <c r="R482" s="294"/>
      <c r="S482" s="289">
        <v>3</v>
      </c>
    </row>
    <row r="483" spans="1:19" ht="31.5" customHeight="1">
      <c r="A483" s="562"/>
      <c r="B483" s="341" t="s">
        <v>1014</v>
      </c>
      <c r="C483" s="505"/>
      <c r="D483" s="505"/>
      <c r="E483" s="488"/>
      <c r="F483" s="488"/>
      <c r="G483" s="507"/>
      <c r="H483" s="488"/>
      <c r="I483" s="291" t="s">
        <v>14</v>
      </c>
      <c r="J483" s="291" t="s">
        <v>138</v>
      </c>
      <c r="K483" s="297" t="s">
        <v>1013</v>
      </c>
      <c r="L483" s="291" t="s">
        <v>141</v>
      </c>
      <c r="M483" s="292">
        <v>31400</v>
      </c>
      <c r="N483" s="292">
        <v>31400</v>
      </c>
      <c r="O483" s="292"/>
      <c r="P483" s="293"/>
      <c r="Q483" s="294"/>
      <c r="R483" s="294"/>
      <c r="S483" s="289">
        <v>3</v>
      </c>
    </row>
    <row r="484" spans="1:19" ht="30" customHeight="1">
      <c r="A484" s="562"/>
      <c r="B484" s="341" t="s">
        <v>1015</v>
      </c>
      <c r="C484" s="505"/>
      <c r="D484" s="505"/>
      <c r="E484" s="488"/>
      <c r="F484" s="488"/>
      <c r="G484" s="507"/>
      <c r="H484" s="488"/>
      <c r="I484" s="291" t="s">
        <v>14</v>
      </c>
      <c r="J484" s="291" t="s">
        <v>138</v>
      </c>
      <c r="K484" s="297" t="s">
        <v>1013</v>
      </c>
      <c r="L484" s="291" t="s">
        <v>141</v>
      </c>
      <c r="M484" s="292">
        <v>15900</v>
      </c>
      <c r="N484" s="292">
        <v>15900</v>
      </c>
      <c r="O484" s="292"/>
      <c r="P484" s="293"/>
      <c r="Q484" s="294"/>
      <c r="R484" s="294">
        <v>0</v>
      </c>
      <c r="S484" s="289">
        <v>3</v>
      </c>
    </row>
    <row r="485" spans="1:19" ht="30" customHeight="1">
      <c r="A485" s="562"/>
      <c r="B485" s="520" t="s">
        <v>1010</v>
      </c>
      <c r="C485" s="505"/>
      <c r="D485" s="505"/>
      <c r="E485" s="488"/>
      <c r="F485" s="488"/>
      <c r="G485" s="507"/>
      <c r="H485" s="488"/>
      <c r="I485" s="291" t="s">
        <v>14</v>
      </c>
      <c r="J485" s="291" t="s">
        <v>138</v>
      </c>
      <c r="K485" s="99" t="s">
        <v>1016</v>
      </c>
      <c r="L485" s="98" t="s">
        <v>143</v>
      </c>
      <c r="M485" s="100">
        <f>M486+M487+M488</f>
        <v>0</v>
      </c>
      <c r="N485" s="100">
        <f t="shared" ref="N485:R485" si="54">N486+N487+N488</f>
        <v>0</v>
      </c>
      <c r="O485" s="100">
        <f>O486+O487+O488</f>
        <v>4434600</v>
      </c>
      <c r="P485" s="100">
        <f t="shared" si="54"/>
        <v>2232300</v>
      </c>
      <c r="Q485" s="100">
        <f t="shared" si="54"/>
        <v>0</v>
      </c>
      <c r="R485" s="100">
        <f t="shared" si="54"/>
        <v>0</v>
      </c>
      <c r="S485" s="289"/>
    </row>
    <row r="486" spans="1:19" ht="20.25" customHeight="1">
      <c r="A486" s="562"/>
      <c r="B486" s="521"/>
      <c r="C486" s="505"/>
      <c r="D486" s="505"/>
      <c r="E486" s="488"/>
      <c r="F486" s="488"/>
      <c r="G486" s="507"/>
      <c r="H486" s="488"/>
      <c r="I486" s="291" t="s">
        <v>14</v>
      </c>
      <c r="J486" s="291" t="s">
        <v>138</v>
      </c>
      <c r="K486" s="297" t="s">
        <v>1016</v>
      </c>
      <c r="L486" s="291" t="s">
        <v>141</v>
      </c>
      <c r="M486" s="292"/>
      <c r="N486" s="292"/>
      <c r="O486" s="292">
        <v>4302400</v>
      </c>
      <c r="P486" s="293">
        <v>2165700</v>
      </c>
      <c r="Q486" s="294">
        <v>0</v>
      </c>
      <c r="R486" s="294">
        <v>0</v>
      </c>
      <c r="S486" s="289">
        <v>3</v>
      </c>
    </row>
    <row r="487" spans="1:19" ht="21.75" customHeight="1">
      <c r="A487" s="562"/>
      <c r="B487" s="341" t="s">
        <v>1014</v>
      </c>
      <c r="C487" s="505"/>
      <c r="D487" s="505"/>
      <c r="E487" s="488"/>
      <c r="F487" s="488"/>
      <c r="G487" s="507"/>
      <c r="H487" s="488"/>
      <c r="I487" s="291" t="s">
        <v>14</v>
      </c>
      <c r="J487" s="291" t="s">
        <v>138</v>
      </c>
      <c r="K487" s="297" t="s">
        <v>1016</v>
      </c>
      <c r="L487" s="291" t="s">
        <v>141</v>
      </c>
      <c r="M487" s="292"/>
      <c r="N487" s="292"/>
      <c r="O487" s="292">
        <v>87800</v>
      </c>
      <c r="P487" s="293">
        <v>44200</v>
      </c>
      <c r="Q487" s="294">
        <v>0</v>
      </c>
      <c r="R487" s="294">
        <v>0</v>
      </c>
      <c r="S487" s="289">
        <v>3</v>
      </c>
    </row>
    <row r="488" spans="1:19" ht="21.75" customHeight="1">
      <c r="A488" s="562"/>
      <c r="B488" s="341" t="s">
        <v>1015</v>
      </c>
      <c r="C488" s="505"/>
      <c r="D488" s="492"/>
      <c r="E488" s="493"/>
      <c r="F488" s="493"/>
      <c r="G488" s="495"/>
      <c r="H488" s="493"/>
      <c r="I488" s="291" t="s">
        <v>14</v>
      </c>
      <c r="J488" s="291" t="s">
        <v>138</v>
      </c>
      <c r="K488" s="297" t="s">
        <v>1016</v>
      </c>
      <c r="L488" s="291" t="s">
        <v>141</v>
      </c>
      <c r="M488" s="292"/>
      <c r="N488" s="292"/>
      <c r="O488" s="292">
        <v>44400</v>
      </c>
      <c r="P488" s="293">
        <v>22400</v>
      </c>
      <c r="Q488" s="294">
        <v>0</v>
      </c>
      <c r="R488" s="294">
        <v>0</v>
      </c>
      <c r="S488" s="289">
        <v>3</v>
      </c>
    </row>
    <row r="489" spans="1:19" ht="49.5" customHeight="1">
      <c r="A489" s="562"/>
      <c r="B489" s="549" t="s">
        <v>1017</v>
      </c>
      <c r="C489" s="505"/>
      <c r="D489" s="491" t="s">
        <v>896</v>
      </c>
      <c r="E489" s="487" t="s">
        <v>1018</v>
      </c>
      <c r="F489" s="487" t="s">
        <v>133</v>
      </c>
      <c r="G489" s="494">
        <v>44562</v>
      </c>
      <c r="H489" s="487" t="s">
        <v>134</v>
      </c>
      <c r="I489" s="98" t="s">
        <v>14</v>
      </c>
      <c r="J489" s="98" t="s">
        <v>138</v>
      </c>
      <c r="K489" s="99" t="s">
        <v>1013</v>
      </c>
      <c r="L489" s="98" t="s">
        <v>143</v>
      </c>
      <c r="M489" s="100">
        <f t="shared" ref="M489:R489" si="55">M490+M491+M492</f>
        <v>3169000</v>
      </c>
      <c r="N489" s="100">
        <f t="shared" si="55"/>
        <v>3169000</v>
      </c>
      <c r="O489" s="100">
        <f>O490+O491+O492</f>
        <v>0</v>
      </c>
      <c r="P489" s="288">
        <f t="shared" si="55"/>
        <v>0</v>
      </c>
      <c r="Q489" s="310">
        <f t="shared" si="55"/>
        <v>0</v>
      </c>
      <c r="R489" s="310">
        <f t="shared" si="55"/>
        <v>0</v>
      </c>
      <c r="S489" s="289"/>
    </row>
    <row r="490" spans="1:19" ht="24.75" customHeight="1">
      <c r="A490" s="562"/>
      <c r="B490" s="549"/>
      <c r="C490" s="505"/>
      <c r="D490" s="505"/>
      <c r="E490" s="488"/>
      <c r="F490" s="488"/>
      <c r="G490" s="507"/>
      <c r="H490" s="488"/>
      <c r="I490" s="291" t="s">
        <v>14</v>
      </c>
      <c r="J490" s="291" t="s">
        <v>138</v>
      </c>
      <c r="K490" s="297" t="s">
        <v>1013</v>
      </c>
      <c r="L490" s="291" t="s">
        <v>198</v>
      </c>
      <c r="M490" s="292">
        <v>3074600</v>
      </c>
      <c r="N490" s="292">
        <v>3074600</v>
      </c>
      <c r="O490" s="292"/>
      <c r="P490" s="293"/>
      <c r="Q490" s="294"/>
      <c r="R490" s="294"/>
      <c r="S490" s="289">
        <v>3</v>
      </c>
    </row>
    <row r="491" spans="1:19" ht="26.25" customHeight="1">
      <c r="A491" s="562"/>
      <c r="B491" s="341" t="s">
        <v>1019</v>
      </c>
      <c r="C491" s="505"/>
      <c r="D491" s="505"/>
      <c r="E491" s="488"/>
      <c r="F491" s="488"/>
      <c r="G491" s="507"/>
      <c r="H491" s="488"/>
      <c r="I491" s="291" t="s">
        <v>14</v>
      </c>
      <c r="J491" s="291" t="s">
        <v>138</v>
      </c>
      <c r="K491" s="297" t="s">
        <v>1013</v>
      </c>
      <c r="L491" s="291" t="s">
        <v>198</v>
      </c>
      <c r="M491" s="292">
        <v>62700</v>
      </c>
      <c r="N491" s="292">
        <v>62700</v>
      </c>
      <c r="O491" s="292"/>
      <c r="P491" s="293"/>
      <c r="Q491" s="294"/>
      <c r="R491" s="294"/>
      <c r="S491" s="289">
        <v>3</v>
      </c>
    </row>
    <row r="492" spans="1:19" ht="29.25" customHeight="1">
      <c r="A492" s="562"/>
      <c r="B492" s="341" t="s">
        <v>1020</v>
      </c>
      <c r="C492" s="505"/>
      <c r="D492" s="505"/>
      <c r="E492" s="488"/>
      <c r="F492" s="488"/>
      <c r="G492" s="507"/>
      <c r="H492" s="488"/>
      <c r="I492" s="291" t="s">
        <v>14</v>
      </c>
      <c r="J492" s="291" t="s">
        <v>138</v>
      </c>
      <c r="K492" s="297" t="s">
        <v>1013</v>
      </c>
      <c r="L492" s="291" t="s">
        <v>198</v>
      </c>
      <c r="M492" s="292">
        <v>31700</v>
      </c>
      <c r="N492" s="292">
        <v>31700</v>
      </c>
      <c r="O492" s="292"/>
      <c r="P492" s="293"/>
      <c r="Q492" s="294"/>
      <c r="R492" s="294"/>
      <c r="S492" s="289">
        <v>3</v>
      </c>
    </row>
    <row r="493" spans="1:19" ht="45" customHeight="1">
      <c r="A493" s="562"/>
      <c r="B493" s="520" t="s">
        <v>1017</v>
      </c>
      <c r="C493" s="505"/>
      <c r="D493" s="505"/>
      <c r="E493" s="488"/>
      <c r="F493" s="488"/>
      <c r="G493" s="507"/>
      <c r="H493" s="488"/>
      <c r="I493" s="98" t="s">
        <v>14</v>
      </c>
      <c r="J493" s="98" t="s">
        <v>138</v>
      </c>
      <c r="K493" s="99" t="s">
        <v>1016</v>
      </c>
      <c r="L493" s="98" t="s">
        <v>143</v>
      </c>
      <c r="M493" s="100">
        <f>M494+M495+M496</f>
        <v>0</v>
      </c>
      <c r="N493" s="100">
        <f t="shared" ref="N493:R493" si="56">N494+N495+N496</f>
        <v>0</v>
      </c>
      <c r="O493" s="100">
        <f>O494+O495+O496</f>
        <v>2217400</v>
      </c>
      <c r="P493" s="100">
        <f t="shared" si="56"/>
        <v>0</v>
      </c>
      <c r="Q493" s="100">
        <f t="shared" si="56"/>
        <v>0</v>
      </c>
      <c r="R493" s="100">
        <f t="shared" si="56"/>
        <v>0</v>
      </c>
      <c r="S493" s="311"/>
    </row>
    <row r="494" spans="1:19" ht="26.25" customHeight="1">
      <c r="A494" s="562"/>
      <c r="B494" s="521"/>
      <c r="C494" s="505"/>
      <c r="D494" s="505"/>
      <c r="E494" s="488"/>
      <c r="F494" s="488"/>
      <c r="G494" s="507"/>
      <c r="H494" s="488"/>
      <c r="I494" s="291" t="s">
        <v>14</v>
      </c>
      <c r="J494" s="291" t="s">
        <v>138</v>
      </c>
      <c r="K494" s="297" t="s">
        <v>1016</v>
      </c>
      <c r="L494" s="291" t="s">
        <v>198</v>
      </c>
      <c r="M494" s="292"/>
      <c r="N494" s="292"/>
      <c r="O494" s="292">
        <v>2151300</v>
      </c>
      <c r="P494" s="293">
        <v>0</v>
      </c>
      <c r="Q494" s="294">
        <v>0</v>
      </c>
      <c r="R494" s="294">
        <v>0</v>
      </c>
      <c r="S494" s="289">
        <v>3</v>
      </c>
    </row>
    <row r="495" spans="1:19" ht="23.25" customHeight="1">
      <c r="A495" s="562"/>
      <c r="B495" s="342" t="s">
        <v>1019</v>
      </c>
      <c r="C495" s="505"/>
      <c r="D495" s="505"/>
      <c r="E495" s="488"/>
      <c r="F495" s="488"/>
      <c r="G495" s="507"/>
      <c r="H495" s="488"/>
      <c r="I495" s="291" t="s">
        <v>14</v>
      </c>
      <c r="J495" s="291" t="s">
        <v>138</v>
      </c>
      <c r="K495" s="297" t="s">
        <v>1016</v>
      </c>
      <c r="L495" s="291" t="s">
        <v>198</v>
      </c>
      <c r="M495" s="292"/>
      <c r="N495" s="292"/>
      <c r="O495" s="292">
        <v>43900</v>
      </c>
      <c r="P495" s="293">
        <v>0</v>
      </c>
      <c r="Q495" s="294">
        <v>0</v>
      </c>
      <c r="R495" s="294">
        <v>0</v>
      </c>
      <c r="S495" s="289">
        <v>3</v>
      </c>
    </row>
    <row r="496" spans="1:19" ht="27.75" customHeight="1">
      <c r="A496" s="562"/>
      <c r="B496" s="342" t="s">
        <v>1020</v>
      </c>
      <c r="C496" s="492"/>
      <c r="D496" s="492"/>
      <c r="E496" s="493"/>
      <c r="F496" s="493"/>
      <c r="G496" s="495"/>
      <c r="H496" s="493"/>
      <c r="I496" s="291" t="s">
        <v>14</v>
      </c>
      <c r="J496" s="291" t="s">
        <v>138</v>
      </c>
      <c r="K496" s="297" t="s">
        <v>1016</v>
      </c>
      <c r="L496" s="291" t="s">
        <v>198</v>
      </c>
      <c r="M496" s="292"/>
      <c r="N496" s="292"/>
      <c r="O496" s="292">
        <v>22200</v>
      </c>
      <c r="P496" s="293">
        <v>0</v>
      </c>
      <c r="Q496" s="294">
        <v>0</v>
      </c>
      <c r="R496" s="294">
        <v>0</v>
      </c>
      <c r="S496" s="289">
        <v>3</v>
      </c>
    </row>
    <row r="497" spans="1:19" ht="66" customHeight="1">
      <c r="A497" s="562"/>
      <c r="B497" s="533" t="s">
        <v>1021</v>
      </c>
      <c r="C497" s="491" t="s">
        <v>1022</v>
      </c>
      <c r="D497" s="491" t="s">
        <v>896</v>
      </c>
      <c r="E497" s="487" t="s">
        <v>1023</v>
      </c>
      <c r="F497" s="487" t="s">
        <v>133</v>
      </c>
      <c r="G497" s="494">
        <v>45058</v>
      </c>
      <c r="H497" s="487" t="s">
        <v>134</v>
      </c>
      <c r="I497" s="98" t="s">
        <v>14</v>
      </c>
      <c r="J497" s="98" t="s">
        <v>138</v>
      </c>
      <c r="K497" s="99" t="s">
        <v>1024</v>
      </c>
      <c r="L497" s="98" t="s">
        <v>143</v>
      </c>
      <c r="M497" s="100"/>
      <c r="N497" s="100"/>
      <c r="O497" s="100">
        <f>SUM(O498:O500)</f>
        <v>771200</v>
      </c>
      <c r="P497" s="100">
        <f t="shared" ref="P497:R497" si="57">SUM(P498:P500)</f>
        <v>959900</v>
      </c>
      <c r="Q497" s="100">
        <f t="shared" si="57"/>
        <v>0</v>
      </c>
      <c r="R497" s="100">
        <f t="shared" si="57"/>
        <v>0</v>
      </c>
      <c r="S497" s="311"/>
    </row>
    <row r="498" spans="1:19" ht="40.5" customHeight="1">
      <c r="A498" s="562"/>
      <c r="B498" s="534"/>
      <c r="C498" s="505"/>
      <c r="D498" s="505"/>
      <c r="E498" s="488"/>
      <c r="F498" s="488"/>
      <c r="G498" s="507"/>
      <c r="H498" s="488"/>
      <c r="I498" s="291" t="s">
        <v>14</v>
      </c>
      <c r="J498" s="291" t="s">
        <v>138</v>
      </c>
      <c r="K498" s="297" t="s">
        <v>1024</v>
      </c>
      <c r="L498" s="291" t="s">
        <v>198</v>
      </c>
      <c r="M498" s="292"/>
      <c r="N498" s="292"/>
      <c r="O498" s="292">
        <v>748100</v>
      </c>
      <c r="P498" s="293">
        <v>931300</v>
      </c>
      <c r="Q498" s="294">
        <v>0</v>
      </c>
      <c r="R498" s="294">
        <v>0</v>
      </c>
      <c r="S498" s="289">
        <v>3</v>
      </c>
    </row>
    <row r="499" spans="1:19" ht="42.75" customHeight="1">
      <c r="A499" s="562"/>
      <c r="B499" s="327" t="s">
        <v>1025</v>
      </c>
      <c r="C499" s="505"/>
      <c r="D499" s="505"/>
      <c r="E499" s="488"/>
      <c r="F499" s="488"/>
      <c r="G499" s="507"/>
      <c r="H499" s="488"/>
      <c r="I499" s="291" t="s">
        <v>14</v>
      </c>
      <c r="J499" s="291" t="s">
        <v>138</v>
      </c>
      <c r="K499" s="297" t="s">
        <v>1024</v>
      </c>
      <c r="L499" s="291" t="s">
        <v>198</v>
      </c>
      <c r="M499" s="292"/>
      <c r="N499" s="292"/>
      <c r="O499" s="292">
        <v>15300</v>
      </c>
      <c r="P499" s="293">
        <v>19000</v>
      </c>
      <c r="Q499" s="294">
        <v>0</v>
      </c>
      <c r="R499" s="294">
        <v>0</v>
      </c>
      <c r="S499" s="289">
        <v>3</v>
      </c>
    </row>
    <row r="500" spans="1:19" ht="50.25" customHeight="1">
      <c r="A500" s="562"/>
      <c r="B500" s="312" t="s">
        <v>1026</v>
      </c>
      <c r="C500" s="492"/>
      <c r="D500" s="492"/>
      <c r="E500" s="493"/>
      <c r="F500" s="493"/>
      <c r="G500" s="495"/>
      <c r="H500" s="493"/>
      <c r="I500" s="291" t="s">
        <v>14</v>
      </c>
      <c r="J500" s="291" t="s">
        <v>138</v>
      </c>
      <c r="K500" s="297" t="s">
        <v>1024</v>
      </c>
      <c r="L500" s="291" t="s">
        <v>198</v>
      </c>
      <c r="M500" s="292"/>
      <c r="N500" s="292"/>
      <c r="O500" s="292">
        <v>7800</v>
      </c>
      <c r="P500" s="293">
        <v>9600</v>
      </c>
      <c r="Q500" s="294">
        <v>0</v>
      </c>
      <c r="R500" s="294">
        <v>0</v>
      </c>
      <c r="S500" s="289">
        <v>3</v>
      </c>
    </row>
    <row r="501" spans="1:19" ht="33" customHeight="1">
      <c r="A501" s="562"/>
      <c r="B501" s="533" t="s">
        <v>1027</v>
      </c>
      <c r="C501" s="503" t="s">
        <v>1028</v>
      </c>
      <c r="D501" s="491" t="s">
        <v>988</v>
      </c>
      <c r="E501" s="487" t="s">
        <v>1029</v>
      </c>
      <c r="F501" s="487" t="s">
        <v>133</v>
      </c>
      <c r="G501" s="494">
        <v>44927</v>
      </c>
      <c r="H501" s="487" t="s">
        <v>134</v>
      </c>
      <c r="I501" s="291" t="s">
        <v>14</v>
      </c>
      <c r="J501" s="291" t="s">
        <v>138</v>
      </c>
      <c r="K501" s="99" t="s">
        <v>1030</v>
      </c>
      <c r="L501" s="98" t="s">
        <v>143</v>
      </c>
      <c r="M501" s="100">
        <f>M502+M503+M504</f>
        <v>1600450</v>
      </c>
      <c r="N501" s="100">
        <f>N502+N503+N504</f>
        <v>1600450</v>
      </c>
      <c r="O501" s="100">
        <f>SUM(O502:O504)</f>
        <v>0</v>
      </c>
      <c r="P501" s="288">
        <f>SUM(P502:P504)</f>
        <v>0</v>
      </c>
      <c r="Q501" s="310">
        <f>SUM(Q502:Q504)</f>
        <v>0</v>
      </c>
      <c r="R501" s="310">
        <f>SUM(R502:R504)</f>
        <v>0</v>
      </c>
      <c r="S501" s="289"/>
    </row>
    <row r="502" spans="1:19">
      <c r="A502" s="562"/>
      <c r="B502" s="547"/>
      <c r="C502" s="500"/>
      <c r="D502" s="505"/>
      <c r="E502" s="488"/>
      <c r="F502" s="488"/>
      <c r="G502" s="507"/>
      <c r="H502" s="488"/>
      <c r="I502" s="291" t="s">
        <v>14</v>
      </c>
      <c r="J502" s="291" t="s">
        <v>138</v>
      </c>
      <c r="K502" s="297" t="s">
        <v>1030</v>
      </c>
      <c r="L502" s="291" t="s">
        <v>141</v>
      </c>
      <c r="M502" s="292">
        <v>1552700</v>
      </c>
      <c r="N502" s="292">
        <v>1552700</v>
      </c>
      <c r="O502" s="292"/>
      <c r="P502" s="293"/>
      <c r="Q502" s="294"/>
      <c r="R502" s="294"/>
      <c r="S502" s="289">
        <v>3</v>
      </c>
    </row>
    <row r="503" spans="1:19" ht="18" customHeight="1">
      <c r="A503" s="562"/>
      <c r="B503" s="341" t="s">
        <v>1031</v>
      </c>
      <c r="C503" s="500"/>
      <c r="D503" s="505"/>
      <c r="E503" s="488"/>
      <c r="F503" s="488"/>
      <c r="G503" s="507"/>
      <c r="H503" s="488"/>
      <c r="I503" s="291" t="s">
        <v>14</v>
      </c>
      <c r="J503" s="291" t="s">
        <v>138</v>
      </c>
      <c r="K503" s="297" t="s">
        <v>1030</v>
      </c>
      <c r="L503" s="291" t="s">
        <v>141</v>
      </c>
      <c r="M503" s="292">
        <v>31700</v>
      </c>
      <c r="N503" s="292">
        <v>31700</v>
      </c>
      <c r="O503" s="292"/>
      <c r="P503" s="293"/>
      <c r="Q503" s="294"/>
      <c r="R503" s="294"/>
      <c r="S503" s="289">
        <v>3</v>
      </c>
    </row>
    <row r="504" spans="1:19" ht="20.25" customHeight="1">
      <c r="A504" s="562"/>
      <c r="B504" s="343" t="s">
        <v>1032</v>
      </c>
      <c r="C504" s="500"/>
      <c r="D504" s="505"/>
      <c r="E504" s="488"/>
      <c r="F504" s="488"/>
      <c r="G504" s="507"/>
      <c r="H504" s="488"/>
      <c r="I504" s="291" t="s">
        <v>14</v>
      </c>
      <c r="J504" s="291" t="s">
        <v>138</v>
      </c>
      <c r="K504" s="297" t="s">
        <v>1030</v>
      </c>
      <c r="L504" s="291" t="s">
        <v>141</v>
      </c>
      <c r="M504" s="292">
        <v>16050</v>
      </c>
      <c r="N504" s="292">
        <v>16050</v>
      </c>
      <c r="O504" s="292"/>
      <c r="P504" s="293"/>
      <c r="Q504" s="294"/>
      <c r="R504" s="294"/>
      <c r="S504" s="289">
        <v>3</v>
      </c>
    </row>
    <row r="505" spans="1:19" ht="20.25" customHeight="1">
      <c r="A505" s="562"/>
      <c r="B505" s="520" t="s">
        <v>1027</v>
      </c>
      <c r="C505" s="500"/>
      <c r="D505" s="505"/>
      <c r="E505" s="488"/>
      <c r="F505" s="488"/>
      <c r="G505" s="507"/>
      <c r="H505" s="488"/>
      <c r="I505" s="291" t="s">
        <v>14</v>
      </c>
      <c r="J505" s="291" t="s">
        <v>138</v>
      </c>
      <c r="K505" s="99" t="s">
        <v>1033</v>
      </c>
      <c r="L505" s="98" t="s">
        <v>143</v>
      </c>
      <c r="M505" s="100">
        <f>M507+M506+M508</f>
        <v>0</v>
      </c>
      <c r="N505" s="100">
        <f t="shared" ref="N505:R505" si="58">N507+N506+N508</f>
        <v>0</v>
      </c>
      <c r="O505" s="100">
        <f>O507+O506+O508</f>
        <v>0</v>
      </c>
      <c r="P505" s="100">
        <f t="shared" si="58"/>
        <v>3513300</v>
      </c>
      <c r="Q505" s="100">
        <f t="shared" si="58"/>
        <v>0</v>
      </c>
      <c r="R505" s="100">
        <f t="shared" si="58"/>
        <v>0</v>
      </c>
      <c r="S505" s="289"/>
    </row>
    <row r="506" spans="1:19" ht="20.25" customHeight="1">
      <c r="A506" s="562"/>
      <c r="B506" s="521"/>
      <c r="C506" s="500"/>
      <c r="D506" s="505"/>
      <c r="E506" s="488"/>
      <c r="F506" s="488"/>
      <c r="G506" s="507"/>
      <c r="H506" s="488"/>
      <c r="I506" s="291" t="s">
        <v>14</v>
      </c>
      <c r="J506" s="291" t="s">
        <v>138</v>
      </c>
      <c r="K506" s="297" t="s">
        <v>1033</v>
      </c>
      <c r="L506" s="291" t="s">
        <v>141</v>
      </c>
      <c r="M506" s="292"/>
      <c r="N506" s="292"/>
      <c r="O506" s="292">
        <v>0</v>
      </c>
      <c r="P506" s="293">
        <v>3408500</v>
      </c>
      <c r="Q506" s="294">
        <v>0</v>
      </c>
      <c r="R506" s="294">
        <v>0</v>
      </c>
      <c r="S506" s="289">
        <v>3</v>
      </c>
    </row>
    <row r="507" spans="1:19" ht="20.25" customHeight="1">
      <c r="A507" s="562"/>
      <c r="B507" s="343" t="s">
        <v>1031</v>
      </c>
      <c r="C507" s="500"/>
      <c r="D507" s="505"/>
      <c r="E507" s="488"/>
      <c r="F507" s="488"/>
      <c r="G507" s="507"/>
      <c r="H507" s="488"/>
      <c r="I507" s="291" t="s">
        <v>14</v>
      </c>
      <c r="J507" s="291" t="s">
        <v>138</v>
      </c>
      <c r="K507" s="297" t="s">
        <v>1033</v>
      </c>
      <c r="L507" s="291" t="s">
        <v>141</v>
      </c>
      <c r="M507" s="292"/>
      <c r="N507" s="292"/>
      <c r="O507" s="292">
        <v>0</v>
      </c>
      <c r="P507" s="293">
        <v>69600</v>
      </c>
      <c r="Q507" s="294">
        <v>0</v>
      </c>
      <c r="R507" s="294">
        <v>0</v>
      </c>
      <c r="S507" s="289">
        <v>3</v>
      </c>
    </row>
    <row r="508" spans="1:19" ht="20.25" customHeight="1">
      <c r="A508" s="562"/>
      <c r="B508" s="343" t="s">
        <v>1032</v>
      </c>
      <c r="C508" s="500"/>
      <c r="D508" s="505"/>
      <c r="E508" s="488"/>
      <c r="F508" s="488"/>
      <c r="G508" s="507"/>
      <c r="H508" s="488"/>
      <c r="I508" s="291" t="s">
        <v>14</v>
      </c>
      <c r="J508" s="291" t="s">
        <v>138</v>
      </c>
      <c r="K508" s="297" t="s">
        <v>1033</v>
      </c>
      <c r="L508" s="291" t="s">
        <v>141</v>
      </c>
      <c r="M508" s="292"/>
      <c r="N508" s="292"/>
      <c r="O508" s="292">
        <v>0</v>
      </c>
      <c r="P508" s="293">
        <v>35200</v>
      </c>
      <c r="Q508" s="294">
        <v>0</v>
      </c>
      <c r="R508" s="294">
        <v>0</v>
      </c>
      <c r="S508" s="289">
        <v>3</v>
      </c>
    </row>
    <row r="509" spans="1:19" ht="32.25" customHeight="1">
      <c r="A509" s="562"/>
      <c r="B509" s="548" t="s">
        <v>1034</v>
      </c>
      <c r="C509" s="500"/>
      <c r="D509" s="505"/>
      <c r="E509" s="488"/>
      <c r="F509" s="488"/>
      <c r="G509" s="507"/>
      <c r="H509" s="488"/>
      <c r="I509" s="98" t="s">
        <v>14</v>
      </c>
      <c r="J509" s="98" t="s">
        <v>138</v>
      </c>
      <c r="K509" s="99" t="s">
        <v>1030</v>
      </c>
      <c r="L509" s="98" t="s">
        <v>143</v>
      </c>
      <c r="M509" s="100">
        <f>M510+M511+M512</f>
        <v>1600450</v>
      </c>
      <c r="N509" s="100">
        <f>N510+N511+N512</f>
        <v>1600450</v>
      </c>
      <c r="O509" s="100">
        <f>SUM(O510:O512)</f>
        <v>0</v>
      </c>
      <c r="P509" s="288">
        <f>SUM(P510:P512)</f>
        <v>0</v>
      </c>
      <c r="Q509" s="310">
        <f>SUM(Q510:Q512)</f>
        <v>0</v>
      </c>
      <c r="R509" s="310">
        <f>SUM(R510:R512)</f>
        <v>0</v>
      </c>
      <c r="S509" s="311"/>
    </row>
    <row r="510" spans="1:19" ht="27" customHeight="1">
      <c r="A510" s="562"/>
      <c r="B510" s="548"/>
      <c r="C510" s="500"/>
      <c r="D510" s="505"/>
      <c r="E510" s="488"/>
      <c r="F510" s="488"/>
      <c r="G510" s="507"/>
      <c r="H510" s="488"/>
      <c r="I510" s="291" t="s">
        <v>14</v>
      </c>
      <c r="J510" s="291" t="s">
        <v>138</v>
      </c>
      <c r="K510" s="297" t="s">
        <v>1030</v>
      </c>
      <c r="L510" s="291" t="s">
        <v>198</v>
      </c>
      <c r="M510" s="292">
        <v>1552700</v>
      </c>
      <c r="N510" s="292">
        <v>1552700</v>
      </c>
      <c r="O510" s="292"/>
      <c r="P510" s="293"/>
      <c r="Q510" s="294"/>
      <c r="R510" s="294"/>
      <c r="S510" s="289">
        <v>3</v>
      </c>
    </row>
    <row r="511" spans="1:19" ht="21.75" customHeight="1">
      <c r="A511" s="562"/>
      <c r="B511" s="341" t="s">
        <v>1035</v>
      </c>
      <c r="C511" s="500"/>
      <c r="D511" s="505"/>
      <c r="E511" s="488"/>
      <c r="F511" s="488"/>
      <c r="G511" s="507"/>
      <c r="H511" s="488"/>
      <c r="I511" s="291" t="s">
        <v>14</v>
      </c>
      <c r="J511" s="291" t="s">
        <v>138</v>
      </c>
      <c r="K511" s="297" t="s">
        <v>1030</v>
      </c>
      <c r="L511" s="291" t="s">
        <v>198</v>
      </c>
      <c r="M511" s="292">
        <v>31700</v>
      </c>
      <c r="N511" s="292">
        <v>31700</v>
      </c>
      <c r="O511" s="292"/>
      <c r="P511" s="293"/>
      <c r="Q511" s="294"/>
      <c r="R511" s="294"/>
      <c r="S511" s="289">
        <v>3</v>
      </c>
    </row>
    <row r="512" spans="1:19" ht="22.5" customHeight="1">
      <c r="A512" s="562"/>
      <c r="B512" s="341" t="s">
        <v>1036</v>
      </c>
      <c r="C512" s="500"/>
      <c r="D512" s="505"/>
      <c r="E512" s="488"/>
      <c r="F512" s="488"/>
      <c r="G512" s="507"/>
      <c r="H512" s="488"/>
      <c r="I512" s="291" t="s">
        <v>14</v>
      </c>
      <c r="J512" s="291" t="s">
        <v>138</v>
      </c>
      <c r="K512" s="297" t="s">
        <v>1030</v>
      </c>
      <c r="L512" s="291" t="s">
        <v>198</v>
      </c>
      <c r="M512" s="292">
        <v>16050</v>
      </c>
      <c r="N512" s="292">
        <v>16050</v>
      </c>
      <c r="O512" s="292"/>
      <c r="P512" s="293"/>
      <c r="Q512" s="294"/>
      <c r="R512" s="294"/>
      <c r="S512" s="289">
        <v>3</v>
      </c>
    </row>
    <row r="513" spans="1:19" ht="22.5" customHeight="1">
      <c r="A513" s="562"/>
      <c r="B513" s="520" t="s">
        <v>1034</v>
      </c>
      <c r="C513" s="500"/>
      <c r="D513" s="505"/>
      <c r="E513" s="488"/>
      <c r="F513" s="488"/>
      <c r="G513" s="507"/>
      <c r="H513" s="488"/>
      <c r="I513" s="98" t="s">
        <v>14</v>
      </c>
      <c r="J513" s="98" t="s">
        <v>138</v>
      </c>
      <c r="K513" s="99" t="s">
        <v>1033</v>
      </c>
      <c r="L513" s="98" t="s">
        <v>143</v>
      </c>
      <c r="M513" s="100">
        <f>M514+M515+M516</f>
        <v>0</v>
      </c>
      <c r="N513" s="100">
        <f t="shared" ref="N513:R513" si="59">N514+N515+N516</f>
        <v>0</v>
      </c>
      <c r="O513" s="100">
        <f t="shared" si="59"/>
        <v>3229100</v>
      </c>
      <c r="P513" s="100">
        <f t="shared" si="59"/>
        <v>0</v>
      </c>
      <c r="Q513" s="100">
        <f t="shared" si="59"/>
        <v>0</v>
      </c>
      <c r="R513" s="100">
        <f t="shared" si="59"/>
        <v>0</v>
      </c>
      <c r="S513" s="311"/>
    </row>
    <row r="514" spans="1:19" ht="22.5" customHeight="1">
      <c r="A514" s="562"/>
      <c r="B514" s="521"/>
      <c r="C514" s="500"/>
      <c r="D514" s="505"/>
      <c r="E514" s="488"/>
      <c r="F514" s="488"/>
      <c r="G514" s="507"/>
      <c r="H514" s="488"/>
      <c r="I514" s="291" t="s">
        <v>14</v>
      </c>
      <c r="J514" s="291" t="s">
        <v>138</v>
      </c>
      <c r="K514" s="291" t="s">
        <v>1033</v>
      </c>
      <c r="L514" s="291" t="s">
        <v>198</v>
      </c>
      <c r="M514" s="292"/>
      <c r="N514" s="292"/>
      <c r="O514" s="292">
        <v>3132900</v>
      </c>
      <c r="P514" s="293">
        <v>0</v>
      </c>
      <c r="Q514" s="294">
        <v>0</v>
      </c>
      <c r="R514" s="294">
        <v>0</v>
      </c>
      <c r="S514" s="289">
        <v>3</v>
      </c>
    </row>
    <row r="515" spans="1:19" ht="22.5" customHeight="1">
      <c r="A515" s="562"/>
      <c r="B515" s="342" t="s">
        <v>1035</v>
      </c>
      <c r="C515" s="500"/>
      <c r="D515" s="505"/>
      <c r="E515" s="488"/>
      <c r="F515" s="488"/>
      <c r="G515" s="507"/>
      <c r="H515" s="488"/>
      <c r="I515" s="291" t="s">
        <v>14</v>
      </c>
      <c r="J515" s="291" t="s">
        <v>138</v>
      </c>
      <c r="K515" s="291" t="s">
        <v>1033</v>
      </c>
      <c r="L515" s="291" t="s">
        <v>198</v>
      </c>
      <c r="M515" s="292"/>
      <c r="N515" s="292"/>
      <c r="O515" s="292">
        <v>63900</v>
      </c>
      <c r="P515" s="293">
        <v>0</v>
      </c>
      <c r="Q515" s="294">
        <v>0</v>
      </c>
      <c r="R515" s="294">
        <v>0</v>
      </c>
      <c r="S515" s="289">
        <v>3</v>
      </c>
    </row>
    <row r="516" spans="1:19" ht="22.5" customHeight="1">
      <c r="A516" s="562"/>
      <c r="B516" s="342" t="s">
        <v>1036</v>
      </c>
      <c r="C516" s="501"/>
      <c r="D516" s="492"/>
      <c r="E516" s="493"/>
      <c r="F516" s="493"/>
      <c r="G516" s="495"/>
      <c r="H516" s="493"/>
      <c r="I516" s="291" t="s">
        <v>14</v>
      </c>
      <c r="J516" s="291" t="s">
        <v>138</v>
      </c>
      <c r="K516" s="291" t="s">
        <v>1033</v>
      </c>
      <c r="L516" s="291" t="s">
        <v>198</v>
      </c>
      <c r="M516" s="292"/>
      <c r="N516" s="292"/>
      <c r="O516" s="292">
        <v>32300</v>
      </c>
      <c r="P516" s="293">
        <v>0</v>
      </c>
      <c r="Q516" s="294">
        <v>0</v>
      </c>
      <c r="R516" s="294">
        <v>0</v>
      </c>
      <c r="S516" s="289">
        <v>3</v>
      </c>
    </row>
    <row r="517" spans="1:19" ht="32.25" customHeight="1">
      <c r="A517" s="562"/>
      <c r="B517" s="533" t="s">
        <v>1037</v>
      </c>
      <c r="C517" s="503" t="s">
        <v>1038</v>
      </c>
      <c r="D517" s="491" t="s">
        <v>988</v>
      </c>
      <c r="E517" s="491" t="s">
        <v>1039</v>
      </c>
      <c r="F517" s="487" t="s">
        <v>133</v>
      </c>
      <c r="G517" s="494">
        <v>44075</v>
      </c>
      <c r="H517" s="535" t="s">
        <v>134</v>
      </c>
      <c r="I517" s="98" t="s">
        <v>14</v>
      </c>
      <c r="J517" s="98" t="s">
        <v>138</v>
      </c>
      <c r="K517" s="98" t="s">
        <v>1040</v>
      </c>
      <c r="L517" s="98" t="s">
        <v>143</v>
      </c>
      <c r="M517" s="100">
        <f>SUM(M518:M523)</f>
        <v>18832600</v>
      </c>
      <c r="N517" s="100">
        <f t="shared" ref="N517" si="60">SUM(N518:N523)</f>
        <v>18832600</v>
      </c>
      <c r="O517" s="100">
        <f>SUM(O518:O523)</f>
        <v>21936700</v>
      </c>
      <c r="P517" s="303">
        <f>SUM(P518:P523)</f>
        <v>21936700</v>
      </c>
      <c r="Q517" s="100">
        <f>SUM(Q518:Q523)</f>
        <v>21127900</v>
      </c>
      <c r="R517" s="100">
        <f>SUM(R518:R523)</f>
        <v>21127900</v>
      </c>
      <c r="S517" s="311"/>
    </row>
    <row r="518" spans="1:19" ht="32.25" customHeight="1">
      <c r="A518" s="562"/>
      <c r="B518" s="534"/>
      <c r="C518" s="500"/>
      <c r="D518" s="505"/>
      <c r="E518" s="505"/>
      <c r="F518" s="488"/>
      <c r="G518" s="488"/>
      <c r="H518" s="536"/>
      <c r="I518" s="291" t="s">
        <v>14</v>
      </c>
      <c r="J518" s="291" t="s">
        <v>138</v>
      </c>
      <c r="K518" s="291" t="s">
        <v>1040</v>
      </c>
      <c r="L518" s="291" t="s">
        <v>141</v>
      </c>
      <c r="M518" s="292">
        <v>3237062</v>
      </c>
      <c r="N518" s="292">
        <v>3237062</v>
      </c>
      <c r="O518" s="292">
        <v>3832600</v>
      </c>
      <c r="P518" s="293">
        <v>3832600</v>
      </c>
      <c r="Q518" s="294">
        <v>3611100</v>
      </c>
      <c r="R518" s="294">
        <v>3611100</v>
      </c>
      <c r="S518" s="289">
        <v>3</v>
      </c>
    </row>
    <row r="519" spans="1:19" ht="32.25" customHeight="1">
      <c r="A519" s="562"/>
      <c r="B519" s="344" t="s">
        <v>1041</v>
      </c>
      <c r="C519" s="500"/>
      <c r="D519" s="505"/>
      <c r="E519" s="505"/>
      <c r="F519" s="488"/>
      <c r="G519" s="488"/>
      <c r="H519" s="536"/>
      <c r="I519" s="291" t="s">
        <v>14</v>
      </c>
      <c r="J519" s="291" t="s">
        <v>138</v>
      </c>
      <c r="K519" s="291" t="s">
        <v>1040</v>
      </c>
      <c r="L519" s="291" t="s">
        <v>141</v>
      </c>
      <c r="M519" s="292">
        <v>220719</v>
      </c>
      <c r="N519" s="292">
        <v>220719</v>
      </c>
      <c r="O519" s="292">
        <v>261100</v>
      </c>
      <c r="P519" s="293">
        <v>261100</v>
      </c>
      <c r="Q519" s="294">
        <v>294100</v>
      </c>
      <c r="R519" s="294">
        <v>294100</v>
      </c>
      <c r="S519" s="289">
        <v>3</v>
      </c>
    </row>
    <row r="520" spans="1:19" ht="32.25" customHeight="1">
      <c r="A520" s="562"/>
      <c r="B520" s="344" t="s">
        <v>1042</v>
      </c>
      <c r="C520" s="500"/>
      <c r="D520" s="505"/>
      <c r="E520" s="505"/>
      <c r="F520" s="488"/>
      <c r="G520" s="488"/>
      <c r="H520" s="536"/>
      <c r="I520" s="291" t="s">
        <v>14</v>
      </c>
      <c r="J520" s="291" t="s">
        <v>138</v>
      </c>
      <c r="K520" s="291" t="s">
        <v>1040</v>
      </c>
      <c r="L520" s="291" t="s">
        <v>141</v>
      </c>
      <c r="M520" s="292">
        <v>220719</v>
      </c>
      <c r="N520" s="292">
        <v>220719</v>
      </c>
      <c r="O520" s="292">
        <v>261100</v>
      </c>
      <c r="P520" s="293">
        <v>261100</v>
      </c>
      <c r="Q520" s="294">
        <v>294100</v>
      </c>
      <c r="R520" s="294">
        <v>294100</v>
      </c>
      <c r="S520" s="289">
        <v>3</v>
      </c>
    </row>
    <row r="521" spans="1:19" ht="32.25" customHeight="1">
      <c r="A521" s="562"/>
      <c r="B521" s="341" t="s">
        <v>1043</v>
      </c>
      <c r="C521" s="500"/>
      <c r="D521" s="505"/>
      <c r="E521" s="505"/>
      <c r="F521" s="488"/>
      <c r="G521" s="488"/>
      <c r="H521" s="536"/>
      <c r="I521" s="291" t="s">
        <v>14</v>
      </c>
      <c r="J521" s="291" t="s">
        <v>138</v>
      </c>
      <c r="K521" s="291" t="s">
        <v>1040</v>
      </c>
      <c r="L521" s="291" t="s">
        <v>198</v>
      </c>
      <c r="M521" s="292">
        <v>13335538</v>
      </c>
      <c r="N521" s="292">
        <v>13335538</v>
      </c>
      <c r="O521" s="292">
        <v>15471700</v>
      </c>
      <c r="P521" s="293">
        <v>15471700</v>
      </c>
      <c r="Q521" s="294">
        <v>14558800</v>
      </c>
      <c r="R521" s="294">
        <v>14558800</v>
      </c>
      <c r="S521" s="289">
        <v>3</v>
      </c>
    </row>
    <row r="522" spans="1:19" ht="32.25" customHeight="1">
      <c r="A522" s="562"/>
      <c r="B522" s="341" t="s">
        <v>1044</v>
      </c>
      <c r="C522" s="500"/>
      <c r="D522" s="505"/>
      <c r="E522" s="505"/>
      <c r="F522" s="488"/>
      <c r="G522" s="488"/>
      <c r="H522" s="536"/>
      <c r="I522" s="291" t="s">
        <v>14</v>
      </c>
      <c r="J522" s="291" t="s">
        <v>138</v>
      </c>
      <c r="K522" s="291" t="s">
        <v>1040</v>
      </c>
      <c r="L522" s="291" t="s">
        <v>198</v>
      </c>
      <c r="M522" s="292">
        <v>909281</v>
      </c>
      <c r="N522" s="292">
        <v>909281</v>
      </c>
      <c r="O522" s="292">
        <v>1055100</v>
      </c>
      <c r="P522" s="293">
        <v>1055100</v>
      </c>
      <c r="Q522" s="294">
        <v>1184900</v>
      </c>
      <c r="R522" s="294">
        <v>1184900</v>
      </c>
      <c r="S522" s="289">
        <v>3</v>
      </c>
    </row>
    <row r="523" spans="1:19" ht="32.25" customHeight="1">
      <c r="A523" s="562"/>
      <c r="B523" s="343" t="s">
        <v>1045</v>
      </c>
      <c r="C523" s="501"/>
      <c r="D523" s="492"/>
      <c r="E523" s="492"/>
      <c r="F523" s="493"/>
      <c r="G523" s="493"/>
      <c r="H523" s="537"/>
      <c r="I523" s="291" t="s">
        <v>14</v>
      </c>
      <c r="J523" s="291" t="s">
        <v>138</v>
      </c>
      <c r="K523" s="291" t="s">
        <v>1040</v>
      </c>
      <c r="L523" s="291" t="s">
        <v>198</v>
      </c>
      <c r="M523" s="292">
        <v>909281</v>
      </c>
      <c r="N523" s="292">
        <v>909281</v>
      </c>
      <c r="O523" s="292">
        <v>1055100</v>
      </c>
      <c r="P523" s="293">
        <v>1055100</v>
      </c>
      <c r="Q523" s="294">
        <v>1184900</v>
      </c>
      <c r="R523" s="294">
        <v>1184900</v>
      </c>
      <c r="S523" s="289">
        <v>3</v>
      </c>
    </row>
    <row r="524" spans="1:19" ht="99" customHeight="1">
      <c r="A524" s="562"/>
      <c r="B524" s="489" t="s">
        <v>1046</v>
      </c>
      <c r="C524" s="503" t="s">
        <v>895</v>
      </c>
      <c r="D524" s="491" t="s">
        <v>896</v>
      </c>
      <c r="E524" s="339" t="s">
        <v>903</v>
      </c>
      <c r="F524" s="290" t="s">
        <v>133</v>
      </c>
      <c r="G524" s="290">
        <v>39814</v>
      </c>
      <c r="H524" s="345" t="s">
        <v>134</v>
      </c>
      <c r="I524" s="98" t="s">
        <v>14</v>
      </c>
      <c r="J524" s="98" t="s">
        <v>138</v>
      </c>
      <c r="K524" s="98" t="s">
        <v>898</v>
      </c>
      <c r="L524" s="98" t="s">
        <v>143</v>
      </c>
      <c r="M524" s="100">
        <f t="shared" ref="M524:R524" si="61">M525+M526</f>
        <v>1172533</v>
      </c>
      <c r="N524" s="100">
        <f t="shared" si="61"/>
        <v>1172532.8</v>
      </c>
      <c r="O524" s="100">
        <f t="shared" si="61"/>
        <v>802100</v>
      </c>
      <c r="P524" s="288">
        <f t="shared" si="61"/>
        <v>622100</v>
      </c>
      <c r="Q524" s="288">
        <f t="shared" si="61"/>
        <v>661000</v>
      </c>
      <c r="R524" s="288">
        <f t="shared" si="61"/>
        <v>661000</v>
      </c>
      <c r="S524" s="289"/>
    </row>
    <row r="525" spans="1:19" ht="39" customHeight="1">
      <c r="A525" s="562"/>
      <c r="B525" s="490"/>
      <c r="C525" s="500"/>
      <c r="D525" s="505"/>
      <c r="E525" s="545" t="s">
        <v>1047</v>
      </c>
      <c r="F525" s="494" t="s">
        <v>133</v>
      </c>
      <c r="G525" s="494">
        <v>43466</v>
      </c>
      <c r="H525" s="535" t="s">
        <v>134</v>
      </c>
      <c r="I525" s="291" t="s">
        <v>14</v>
      </c>
      <c r="J525" s="291" t="s">
        <v>138</v>
      </c>
      <c r="K525" s="291" t="s">
        <v>898</v>
      </c>
      <c r="L525" s="291" t="s">
        <v>141</v>
      </c>
      <c r="M525" s="292">
        <v>552773</v>
      </c>
      <c r="N525" s="292">
        <v>552772.80000000005</v>
      </c>
      <c r="O525" s="292">
        <v>180000</v>
      </c>
      <c r="P525" s="293">
        <v>0</v>
      </c>
      <c r="Q525" s="294">
        <v>180000</v>
      </c>
      <c r="R525" s="294">
        <v>180000</v>
      </c>
      <c r="S525" s="289">
        <v>3</v>
      </c>
    </row>
    <row r="526" spans="1:19" ht="143.25" customHeight="1">
      <c r="A526" s="562"/>
      <c r="B526" s="327" t="s">
        <v>1048</v>
      </c>
      <c r="C526" s="501"/>
      <c r="D526" s="492"/>
      <c r="E526" s="546"/>
      <c r="F526" s="495"/>
      <c r="G526" s="495"/>
      <c r="H526" s="537"/>
      <c r="I526" s="291" t="s">
        <v>14</v>
      </c>
      <c r="J526" s="291" t="s">
        <v>138</v>
      </c>
      <c r="K526" s="291" t="s">
        <v>898</v>
      </c>
      <c r="L526" s="291" t="s">
        <v>198</v>
      </c>
      <c r="M526" s="292">
        <v>619760</v>
      </c>
      <c r="N526" s="292">
        <v>619760</v>
      </c>
      <c r="O526" s="292">
        <v>622100</v>
      </c>
      <c r="P526" s="293">
        <v>622100</v>
      </c>
      <c r="Q526" s="294">
        <v>481000</v>
      </c>
      <c r="R526" s="294">
        <v>481000</v>
      </c>
      <c r="S526" s="289">
        <v>3</v>
      </c>
    </row>
    <row r="527" spans="1:19" ht="79.5" customHeight="1">
      <c r="A527" s="562"/>
      <c r="B527" s="489" t="s">
        <v>1049</v>
      </c>
      <c r="C527" s="503" t="s">
        <v>1050</v>
      </c>
      <c r="D527" s="491" t="s">
        <v>896</v>
      </c>
      <c r="E527" s="539" t="s">
        <v>903</v>
      </c>
      <c r="F527" s="541" t="s">
        <v>133</v>
      </c>
      <c r="G527" s="543">
        <v>39814</v>
      </c>
      <c r="H527" s="535" t="s">
        <v>134</v>
      </c>
      <c r="I527" s="98" t="s">
        <v>14</v>
      </c>
      <c r="J527" s="98" t="s">
        <v>138</v>
      </c>
      <c r="K527" s="98" t="s">
        <v>1051</v>
      </c>
      <c r="L527" s="98" t="s">
        <v>143</v>
      </c>
      <c r="M527" s="100"/>
      <c r="N527" s="100"/>
      <c r="O527" s="100">
        <f>O528</f>
        <v>0</v>
      </c>
      <c r="P527" s="100">
        <f t="shared" ref="P527:R527" si="62">P528</f>
        <v>0</v>
      </c>
      <c r="Q527" s="100">
        <f t="shared" si="62"/>
        <v>500000</v>
      </c>
      <c r="R527" s="100">
        <f t="shared" si="62"/>
        <v>500000</v>
      </c>
      <c r="S527" s="289"/>
    </row>
    <row r="528" spans="1:19" ht="79.5" customHeight="1">
      <c r="A528" s="562"/>
      <c r="B528" s="490"/>
      <c r="C528" s="501"/>
      <c r="D528" s="492"/>
      <c r="E528" s="540"/>
      <c r="F528" s="542"/>
      <c r="G528" s="544"/>
      <c r="H528" s="537"/>
      <c r="I528" s="291" t="s">
        <v>14</v>
      </c>
      <c r="J528" s="291" t="s">
        <v>138</v>
      </c>
      <c r="K528" s="291" t="s">
        <v>1051</v>
      </c>
      <c r="L528" s="291" t="s">
        <v>198</v>
      </c>
      <c r="M528" s="292"/>
      <c r="N528" s="292"/>
      <c r="O528" s="292">
        <v>0</v>
      </c>
      <c r="P528" s="293">
        <v>0</v>
      </c>
      <c r="Q528" s="294">
        <v>500000</v>
      </c>
      <c r="R528" s="294">
        <v>500000</v>
      </c>
      <c r="S528" s="289">
        <v>3</v>
      </c>
    </row>
    <row r="529" spans="1:19" ht="119.25" customHeight="1">
      <c r="A529" s="562"/>
      <c r="B529" s="489" t="s">
        <v>1052</v>
      </c>
      <c r="C529" s="503" t="s">
        <v>1050</v>
      </c>
      <c r="D529" s="491" t="s">
        <v>988</v>
      </c>
      <c r="E529" s="104" t="s">
        <v>1053</v>
      </c>
      <c r="F529" s="346" t="s">
        <v>133</v>
      </c>
      <c r="G529" s="346">
        <v>45013</v>
      </c>
      <c r="H529" s="347" t="s">
        <v>1054</v>
      </c>
      <c r="I529" s="98" t="s">
        <v>14</v>
      </c>
      <c r="J529" s="98" t="s">
        <v>138</v>
      </c>
      <c r="K529" s="98" t="s">
        <v>1055</v>
      </c>
      <c r="L529" s="98" t="s">
        <v>143</v>
      </c>
      <c r="M529" s="100"/>
      <c r="N529" s="100"/>
      <c r="O529" s="100">
        <f>O530</f>
        <v>0</v>
      </c>
      <c r="P529" s="100">
        <f t="shared" ref="P529:R529" si="63">P530</f>
        <v>0</v>
      </c>
      <c r="Q529" s="100">
        <f t="shared" si="63"/>
        <v>141100</v>
      </c>
      <c r="R529" s="100">
        <f t="shared" si="63"/>
        <v>141100</v>
      </c>
      <c r="S529" s="289"/>
    </row>
    <row r="530" spans="1:19" ht="197.25" customHeight="1">
      <c r="A530" s="562"/>
      <c r="B530" s="490"/>
      <c r="C530" s="501"/>
      <c r="D530" s="492"/>
      <c r="E530" s="92" t="s">
        <v>1047</v>
      </c>
      <c r="F530" s="290" t="s">
        <v>133</v>
      </c>
      <c r="G530" s="290">
        <v>43466</v>
      </c>
      <c r="H530" s="345" t="s">
        <v>134</v>
      </c>
      <c r="I530" s="291" t="s">
        <v>14</v>
      </c>
      <c r="J530" s="291" t="s">
        <v>138</v>
      </c>
      <c r="K530" s="291" t="s">
        <v>1055</v>
      </c>
      <c r="L530" s="291" t="s">
        <v>198</v>
      </c>
      <c r="M530" s="292"/>
      <c r="N530" s="292"/>
      <c r="O530" s="292">
        <v>0</v>
      </c>
      <c r="P530" s="293">
        <v>0</v>
      </c>
      <c r="Q530" s="293">
        <v>141100</v>
      </c>
      <c r="R530" s="293">
        <v>141100</v>
      </c>
      <c r="S530" s="289">
        <v>3</v>
      </c>
    </row>
    <row r="531" spans="1:19" ht="47.25" customHeight="1">
      <c r="A531" s="562"/>
      <c r="B531" s="489" t="s">
        <v>1056</v>
      </c>
      <c r="C531" s="503" t="s">
        <v>1057</v>
      </c>
      <c r="D531" s="491" t="s">
        <v>896</v>
      </c>
      <c r="E531" s="491" t="s">
        <v>1005</v>
      </c>
      <c r="F531" s="487" t="s">
        <v>133</v>
      </c>
      <c r="G531" s="494">
        <v>43466</v>
      </c>
      <c r="H531" s="535" t="s">
        <v>134</v>
      </c>
      <c r="I531" s="98" t="s">
        <v>14</v>
      </c>
      <c r="J531" s="98" t="s">
        <v>138</v>
      </c>
      <c r="K531" s="98" t="s">
        <v>933</v>
      </c>
      <c r="L531" s="98" t="s">
        <v>143</v>
      </c>
      <c r="M531" s="100">
        <f t="shared" ref="M531:R531" si="64">M532+M533</f>
        <v>5887500</v>
      </c>
      <c r="N531" s="100">
        <f t="shared" si="64"/>
        <v>5887500</v>
      </c>
      <c r="O531" s="100">
        <f t="shared" si="64"/>
        <v>5239000</v>
      </c>
      <c r="P531" s="288">
        <f>P532+P533</f>
        <v>5239000</v>
      </c>
      <c r="Q531" s="288">
        <f t="shared" si="64"/>
        <v>5239000</v>
      </c>
      <c r="R531" s="288">
        <f t="shared" si="64"/>
        <v>5239000</v>
      </c>
      <c r="S531" s="311"/>
    </row>
    <row r="532" spans="1:19" ht="35.25" customHeight="1">
      <c r="A532" s="562"/>
      <c r="B532" s="502"/>
      <c r="C532" s="500"/>
      <c r="D532" s="505"/>
      <c r="E532" s="505"/>
      <c r="F532" s="488"/>
      <c r="G532" s="488"/>
      <c r="H532" s="536"/>
      <c r="I532" s="291" t="s">
        <v>14</v>
      </c>
      <c r="J532" s="291" t="s">
        <v>138</v>
      </c>
      <c r="K532" s="291" t="s">
        <v>933</v>
      </c>
      <c r="L532" s="291" t="s">
        <v>141</v>
      </c>
      <c r="M532" s="292">
        <v>0</v>
      </c>
      <c r="N532" s="292">
        <v>0</v>
      </c>
      <c r="O532" s="292">
        <v>0</v>
      </c>
      <c r="P532" s="293">
        <v>0</v>
      </c>
      <c r="Q532" s="294">
        <v>0</v>
      </c>
      <c r="R532" s="294">
        <v>0</v>
      </c>
      <c r="S532" s="289">
        <v>3</v>
      </c>
    </row>
    <row r="533" spans="1:19" ht="31.5" customHeight="1">
      <c r="A533" s="562"/>
      <c r="B533" s="490"/>
      <c r="C533" s="501"/>
      <c r="D533" s="505"/>
      <c r="E533" s="505"/>
      <c r="F533" s="488"/>
      <c r="G533" s="488"/>
      <c r="H533" s="536"/>
      <c r="I533" s="291" t="s">
        <v>14</v>
      </c>
      <c r="J533" s="291" t="s">
        <v>138</v>
      </c>
      <c r="K533" s="291" t="s">
        <v>933</v>
      </c>
      <c r="L533" s="291" t="s">
        <v>198</v>
      </c>
      <c r="M533" s="292">
        <v>5887500</v>
      </c>
      <c r="N533" s="292">
        <v>5887500</v>
      </c>
      <c r="O533" s="292">
        <v>5239000</v>
      </c>
      <c r="P533" s="293">
        <v>5239000</v>
      </c>
      <c r="Q533" s="294">
        <v>5239000</v>
      </c>
      <c r="R533" s="294">
        <v>5239000</v>
      </c>
      <c r="S533" s="289">
        <v>3</v>
      </c>
    </row>
    <row r="534" spans="1:19" ht="47.25" customHeight="1">
      <c r="A534" s="562"/>
      <c r="B534" s="489" t="s">
        <v>1058</v>
      </c>
      <c r="C534" s="503" t="s">
        <v>1059</v>
      </c>
      <c r="D534" s="505"/>
      <c r="E534" s="505"/>
      <c r="F534" s="488"/>
      <c r="G534" s="488"/>
      <c r="H534" s="536"/>
      <c r="I534" s="98" t="s">
        <v>14</v>
      </c>
      <c r="J534" s="98" t="s">
        <v>138</v>
      </c>
      <c r="K534" s="98" t="s">
        <v>937</v>
      </c>
      <c r="L534" s="98" t="s">
        <v>143</v>
      </c>
      <c r="M534" s="100">
        <f t="shared" ref="M534:R534" si="65">M535+M536</f>
        <v>1564800</v>
      </c>
      <c r="N534" s="100">
        <f t="shared" si="65"/>
        <v>1564800</v>
      </c>
      <c r="O534" s="100">
        <f t="shared" si="65"/>
        <v>1564900</v>
      </c>
      <c r="P534" s="288">
        <f t="shared" si="65"/>
        <v>1564900</v>
      </c>
      <c r="Q534" s="288">
        <f t="shared" si="65"/>
        <v>1477700</v>
      </c>
      <c r="R534" s="288">
        <f t="shared" si="65"/>
        <v>1477700</v>
      </c>
      <c r="S534" s="289"/>
    </row>
    <row r="535" spans="1:19" ht="37.5" customHeight="1">
      <c r="A535" s="562"/>
      <c r="B535" s="502"/>
      <c r="C535" s="500"/>
      <c r="D535" s="505"/>
      <c r="E535" s="505"/>
      <c r="F535" s="488"/>
      <c r="G535" s="488"/>
      <c r="H535" s="536"/>
      <c r="I535" s="291" t="s">
        <v>14</v>
      </c>
      <c r="J535" s="291" t="s">
        <v>138</v>
      </c>
      <c r="K535" s="291" t="s">
        <v>937</v>
      </c>
      <c r="L535" s="291" t="s">
        <v>141</v>
      </c>
      <c r="M535" s="292">
        <v>0</v>
      </c>
      <c r="N535" s="292">
        <v>0</v>
      </c>
      <c r="O535" s="292">
        <v>0</v>
      </c>
      <c r="P535" s="293">
        <v>0</v>
      </c>
      <c r="Q535" s="294">
        <v>0</v>
      </c>
      <c r="R535" s="294">
        <v>0</v>
      </c>
      <c r="S535" s="289">
        <v>3</v>
      </c>
    </row>
    <row r="536" spans="1:19" ht="36" customHeight="1">
      <c r="A536" s="562"/>
      <c r="B536" s="490"/>
      <c r="C536" s="501"/>
      <c r="D536" s="492"/>
      <c r="E536" s="492"/>
      <c r="F536" s="493"/>
      <c r="G536" s="493"/>
      <c r="H536" s="537"/>
      <c r="I536" s="291" t="s">
        <v>14</v>
      </c>
      <c r="J536" s="291" t="s">
        <v>138</v>
      </c>
      <c r="K536" s="291" t="s">
        <v>1060</v>
      </c>
      <c r="L536" s="291" t="s">
        <v>198</v>
      </c>
      <c r="M536" s="292">
        <v>1564800</v>
      </c>
      <c r="N536" s="292">
        <v>1564800</v>
      </c>
      <c r="O536" s="292">
        <v>1564900</v>
      </c>
      <c r="P536" s="293">
        <v>1564900</v>
      </c>
      <c r="Q536" s="294">
        <v>1477700</v>
      </c>
      <c r="R536" s="294">
        <v>1477700</v>
      </c>
      <c r="S536" s="289">
        <v>3</v>
      </c>
    </row>
    <row r="537" spans="1:19" ht="47.25" customHeight="1">
      <c r="A537" s="562"/>
      <c r="B537" s="489" t="s">
        <v>1061</v>
      </c>
      <c r="C537" s="503" t="s">
        <v>1062</v>
      </c>
      <c r="D537" s="491" t="s">
        <v>896</v>
      </c>
      <c r="E537" s="491" t="s">
        <v>1063</v>
      </c>
      <c r="F537" s="487" t="s">
        <v>133</v>
      </c>
      <c r="G537" s="494">
        <v>45013</v>
      </c>
      <c r="H537" s="538">
        <v>46022</v>
      </c>
      <c r="I537" s="98" t="s">
        <v>14</v>
      </c>
      <c r="J537" s="98" t="s">
        <v>138</v>
      </c>
      <c r="K537" s="98" t="s">
        <v>1064</v>
      </c>
      <c r="L537" s="98" t="s">
        <v>143</v>
      </c>
      <c r="M537" s="100">
        <f t="shared" ref="M537:R537" si="66">M538</f>
        <v>0</v>
      </c>
      <c r="N537" s="100">
        <f t="shared" si="66"/>
        <v>0</v>
      </c>
      <c r="O537" s="100">
        <f t="shared" si="66"/>
        <v>0</v>
      </c>
      <c r="P537" s="288">
        <f t="shared" si="66"/>
        <v>100000</v>
      </c>
      <c r="Q537" s="310">
        <f t="shared" si="66"/>
        <v>0</v>
      </c>
      <c r="R537" s="310">
        <f t="shared" si="66"/>
        <v>0</v>
      </c>
      <c r="S537" s="289"/>
    </row>
    <row r="538" spans="1:19" ht="34.5" customHeight="1">
      <c r="A538" s="562"/>
      <c r="B538" s="502"/>
      <c r="C538" s="500"/>
      <c r="D538" s="505"/>
      <c r="E538" s="505"/>
      <c r="F538" s="488"/>
      <c r="G538" s="488"/>
      <c r="H538" s="536"/>
      <c r="I538" s="291" t="s">
        <v>14</v>
      </c>
      <c r="J538" s="291" t="s">
        <v>138</v>
      </c>
      <c r="K538" s="291" t="s">
        <v>1064</v>
      </c>
      <c r="L538" s="291" t="s">
        <v>198</v>
      </c>
      <c r="M538" s="292">
        <v>0</v>
      </c>
      <c r="N538" s="292">
        <v>0</v>
      </c>
      <c r="O538" s="292">
        <v>0</v>
      </c>
      <c r="P538" s="293">
        <v>100000</v>
      </c>
      <c r="Q538" s="294">
        <v>0</v>
      </c>
      <c r="R538" s="294">
        <v>0</v>
      </c>
      <c r="S538" s="289">
        <v>3</v>
      </c>
    </row>
    <row r="539" spans="1:19" ht="47.25" customHeight="1">
      <c r="A539" s="562"/>
      <c r="B539" s="489" t="s">
        <v>1065</v>
      </c>
      <c r="C539" s="503" t="s">
        <v>1062</v>
      </c>
      <c r="D539" s="505"/>
      <c r="E539" s="505"/>
      <c r="F539" s="488"/>
      <c r="G539" s="488"/>
      <c r="H539" s="536"/>
      <c r="I539" s="98" t="s">
        <v>14</v>
      </c>
      <c r="J539" s="98" t="s">
        <v>138</v>
      </c>
      <c r="K539" s="98" t="s">
        <v>1066</v>
      </c>
      <c r="L539" s="98" t="s">
        <v>143</v>
      </c>
      <c r="M539" s="100">
        <f t="shared" ref="M539:R539" si="67">M540</f>
        <v>0</v>
      </c>
      <c r="N539" s="100">
        <f t="shared" si="67"/>
        <v>0</v>
      </c>
      <c r="O539" s="100">
        <f t="shared" si="67"/>
        <v>0</v>
      </c>
      <c r="P539" s="288">
        <f t="shared" si="67"/>
        <v>29900</v>
      </c>
      <c r="Q539" s="310">
        <f t="shared" si="67"/>
        <v>0</v>
      </c>
      <c r="R539" s="310">
        <f t="shared" si="67"/>
        <v>0</v>
      </c>
      <c r="S539" s="311"/>
    </row>
    <row r="540" spans="1:19" ht="37.5" customHeight="1">
      <c r="A540" s="562"/>
      <c r="B540" s="490"/>
      <c r="C540" s="501"/>
      <c r="D540" s="492"/>
      <c r="E540" s="492"/>
      <c r="F540" s="493"/>
      <c r="G540" s="493"/>
      <c r="H540" s="537"/>
      <c r="I540" s="291" t="s">
        <v>14</v>
      </c>
      <c r="J540" s="291" t="s">
        <v>138</v>
      </c>
      <c r="K540" s="291" t="s">
        <v>1066</v>
      </c>
      <c r="L540" s="291" t="s">
        <v>198</v>
      </c>
      <c r="M540" s="292">
        <v>0</v>
      </c>
      <c r="N540" s="292">
        <v>0</v>
      </c>
      <c r="O540" s="292">
        <v>0</v>
      </c>
      <c r="P540" s="293">
        <v>29900</v>
      </c>
      <c r="Q540" s="294">
        <v>0</v>
      </c>
      <c r="R540" s="294">
        <v>0</v>
      </c>
      <c r="S540" s="289">
        <v>3</v>
      </c>
    </row>
    <row r="541" spans="1:19" ht="112.5" customHeight="1">
      <c r="A541" s="562"/>
      <c r="B541" s="533" t="s">
        <v>1067</v>
      </c>
      <c r="C541" s="503" t="s">
        <v>1068</v>
      </c>
      <c r="D541" s="491" t="s">
        <v>896</v>
      </c>
      <c r="E541" s="487" t="s">
        <v>1069</v>
      </c>
      <c r="F541" s="487" t="s">
        <v>1070</v>
      </c>
      <c r="G541" s="494">
        <v>43831</v>
      </c>
      <c r="H541" s="487" t="s">
        <v>134</v>
      </c>
      <c r="I541" s="98" t="s">
        <v>14</v>
      </c>
      <c r="J541" s="98" t="s">
        <v>138</v>
      </c>
      <c r="K541" s="98" t="s">
        <v>928</v>
      </c>
      <c r="L541" s="98" t="s">
        <v>143</v>
      </c>
      <c r="M541" s="100"/>
      <c r="N541" s="100"/>
      <c r="O541" s="100">
        <f>O542+O543</f>
        <v>140000</v>
      </c>
      <c r="P541" s="100">
        <f t="shared" ref="P541:R541" si="68">P542+P543</f>
        <v>0</v>
      </c>
      <c r="Q541" s="100">
        <f t="shared" si="68"/>
        <v>0</v>
      </c>
      <c r="R541" s="100">
        <f t="shared" si="68"/>
        <v>0</v>
      </c>
      <c r="S541" s="311"/>
    </row>
    <row r="542" spans="1:19" ht="54" customHeight="1">
      <c r="A542" s="562"/>
      <c r="B542" s="534"/>
      <c r="C542" s="500"/>
      <c r="D542" s="505"/>
      <c r="E542" s="488"/>
      <c r="F542" s="488"/>
      <c r="G542" s="507"/>
      <c r="H542" s="488"/>
      <c r="I542" s="291" t="s">
        <v>14</v>
      </c>
      <c r="J542" s="291" t="s">
        <v>138</v>
      </c>
      <c r="K542" s="291" t="s">
        <v>928</v>
      </c>
      <c r="L542" s="291" t="s">
        <v>141</v>
      </c>
      <c r="M542" s="292"/>
      <c r="N542" s="292"/>
      <c r="O542" s="292">
        <v>120000</v>
      </c>
      <c r="P542" s="293">
        <v>0</v>
      </c>
      <c r="Q542" s="294">
        <v>0</v>
      </c>
      <c r="R542" s="294">
        <v>0</v>
      </c>
      <c r="S542" s="289">
        <v>3</v>
      </c>
    </row>
    <row r="543" spans="1:19" ht="51.75" customHeight="1">
      <c r="A543" s="562"/>
      <c r="B543" s="348" t="s">
        <v>1071</v>
      </c>
      <c r="C543" s="501"/>
      <c r="D543" s="492"/>
      <c r="E543" s="493"/>
      <c r="F543" s="493"/>
      <c r="G543" s="495"/>
      <c r="H543" s="493"/>
      <c r="I543" s="291" t="s">
        <v>14</v>
      </c>
      <c r="J543" s="291" t="s">
        <v>138</v>
      </c>
      <c r="K543" s="291" t="s">
        <v>928</v>
      </c>
      <c r="L543" s="291" t="s">
        <v>198</v>
      </c>
      <c r="M543" s="292"/>
      <c r="N543" s="292"/>
      <c r="O543" s="292">
        <v>20000</v>
      </c>
      <c r="P543" s="293">
        <v>0</v>
      </c>
      <c r="Q543" s="294">
        <v>0</v>
      </c>
      <c r="R543" s="294">
        <v>0</v>
      </c>
      <c r="S543" s="289">
        <v>3</v>
      </c>
    </row>
    <row r="544" spans="1:19" ht="56.25" customHeight="1">
      <c r="A544" s="562"/>
      <c r="B544" s="489" t="s">
        <v>1072</v>
      </c>
      <c r="C544" s="503" t="s">
        <v>1073</v>
      </c>
      <c r="D544" s="491" t="s">
        <v>896</v>
      </c>
      <c r="E544" s="491" t="s">
        <v>1074</v>
      </c>
      <c r="F544" s="487" t="s">
        <v>133</v>
      </c>
      <c r="G544" s="494">
        <v>44778</v>
      </c>
      <c r="H544" s="535" t="s">
        <v>134</v>
      </c>
      <c r="I544" s="98" t="s">
        <v>14</v>
      </c>
      <c r="J544" s="98" t="s">
        <v>138</v>
      </c>
      <c r="K544" s="98" t="s">
        <v>1075</v>
      </c>
      <c r="L544" s="98" t="s">
        <v>143</v>
      </c>
      <c r="M544" s="100">
        <f>M545+M546</f>
        <v>7092300</v>
      </c>
      <c r="N544" s="100">
        <f>N545+N546</f>
        <v>7092300</v>
      </c>
      <c r="O544" s="100">
        <f t="shared" ref="O544:R544" si="69">O545</f>
        <v>0</v>
      </c>
      <c r="P544" s="288">
        <f t="shared" si="69"/>
        <v>0</v>
      </c>
      <c r="Q544" s="310">
        <f t="shared" si="69"/>
        <v>0</v>
      </c>
      <c r="R544" s="310">
        <f t="shared" si="69"/>
        <v>0</v>
      </c>
      <c r="S544" s="289"/>
    </row>
    <row r="545" spans="1:19" ht="45.75" customHeight="1">
      <c r="A545" s="562"/>
      <c r="B545" s="502"/>
      <c r="C545" s="500"/>
      <c r="D545" s="505"/>
      <c r="E545" s="505"/>
      <c r="F545" s="488"/>
      <c r="G545" s="488"/>
      <c r="H545" s="536"/>
      <c r="I545" s="291" t="s">
        <v>14</v>
      </c>
      <c r="J545" s="291" t="s">
        <v>138</v>
      </c>
      <c r="K545" s="291" t="s">
        <v>1075</v>
      </c>
      <c r="L545" s="291" t="s">
        <v>313</v>
      </c>
      <c r="M545" s="292">
        <v>6687266.1299999999</v>
      </c>
      <c r="N545" s="292">
        <v>6687266.1299999999</v>
      </c>
      <c r="O545" s="292">
        <v>0</v>
      </c>
      <c r="P545" s="293">
        <v>0</v>
      </c>
      <c r="Q545" s="294">
        <v>0</v>
      </c>
      <c r="R545" s="294">
        <v>0</v>
      </c>
      <c r="S545" s="289">
        <v>3</v>
      </c>
    </row>
    <row r="546" spans="1:19" ht="45.75" customHeight="1">
      <c r="A546" s="562"/>
      <c r="B546" s="490"/>
      <c r="C546" s="501"/>
      <c r="D546" s="505"/>
      <c r="E546" s="505"/>
      <c r="F546" s="488"/>
      <c r="G546" s="488"/>
      <c r="H546" s="536"/>
      <c r="I546" s="291" t="s">
        <v>14</v>
      </c>
      <c r="J546" s="291" t="s">
        <v>138</v>
      </c>
      <c r="K546" s="291" t="s">
        <v>1075</v>
      </c>
      <c r="L546" s="291" t="s">
        <v>141</v>
      </c>
      <c r="M546" s="292">
        <v>405033.87</v>
      </c>
      <c r="N546" s="292">
        <v>405033.87</v>
      </c>
      <c r="O546" s="292"/>
      <c r="P546" s="349"/>
      <c r="Q546" s="350"/>
      <c r="R546" s="350"/>
      <c r="S546" s="289">
        <v>3</v>
      </c>
    </row>
    <row r="547" spans="1:19" ht="59.25" customHeight="1">
      <c r="A547" s="562"/>
      <c r="B547" s="489" t="s">
        <v>1076</v>
      </c>
      <c r="C547" s="503" t="s">
        <v>1073</v>
      </c>
      <c r="D547" s="505"/>
      <c r="E547" s="505"/>
      <c r="F547" s="488"/>
      <c r="G547" s="488"/>
      <c r="H547" s="536"/>
      <c r="I547" s="98" t="s">
        <v>14</v>
      </c>
      <c r="J547" s="98" t="s">
        <v>138</v>
      </c>
      <c r="K547" s="98" t="s">
        <v>1077</v>
      </c>
      <c r="L547" s="98" t="s">
        <v>143</v>
      </c>
      <c r="M547" s="100">
        <f>M549+M548</f>
        <v>373300</v>
      </c>
      <c r="N547" s="100">
        <f>N549+N548</f>
        <v>373300</v>
      </c>
      <c r="O547" s="100">
        <f t="shared" ref="O547:R547" si="70">O549+O548</f>
        <v>0</v>
      </c>
      <c r="P547" s="100">
        <f t="shared" si="70"/>
        <v>0</v>
      </c>
      <c r="Q547" s="100">
        <f t="shared" si="70"/>
        <v>0</v>
      </c>
      <c r="R547" s="100">
        <f t="shared" si="70"/>
        <v>0</v>
      </c>
      <c r="S547" s="311"/>
    </row>
    <row r="548" spans="1:19" ht="59.25" customHeight="1">
      <c r="A548" s="562"/>
      <c r="B548" s="502"/>
      <c r="C548" s="500"/>
      <c r="D548" s="505"/>
      <c r="E548" s="505"/>
      <c r="F548" s="488"/>
      <c r="G548" s="488"/>
      <c r="H548" s="536"/>
      <c r="I548" s="291" t="s">
        <v>14</v>
      </c>
      <c r="J548" s="291" t="s">
        <v>138</v>
      </c>
      <c r="K548" s="291" t="s">
        <v>1077</v>
      </c>
      <c r="L548" s="291" t="s">
        <v>313</v>
      </c>
      <c r="M548" s="292">
        <v>351963.75</v>
      </c>
      <c r="N548" s="292">
        <v>351963.75</v>
      </c>
      <c r="O548" s="292"/>
      <c r="P548" s="349"/>
      <c r="Q548" s="350"/>
      <c r="R548" s="350"/>
      <c r="S548" s="289">
        <v>3</v>
      </c>
    </row>
    <row r="549" spans="1:19" ht="54" customHeight="1">
      <c r="A549" s="562"/>
      <c r="B549" s="490"/>
      <c r="C549" s="501"/>
      <c r="D549" s="492"/>
      <c r="E549" s="492"/>
      <c r="F549" s="493"/>
      <c r="G549" s="493"/>
      <c r="H549" s="537"/>
      <c r="I549" s="291" t="s">
        <v>14</v>
      </c>
      <c r="J549" s="291" t="s">
        <v>138</v>
      </c>
      <c r="K549" s="291" t="s">
        <v>1077</v>
      </c>
      <c r="L549" s="291" t="s">
        <v>141</v>
      </c>
      <c r="M549" s="292">
        <v>21336.25</v>
      </c>
      <c r="N549" s="292">
        <v>21336.25</v>
      </c>
      <c r="O549" s="292">
        <v>0</v>
      </c>
      <c r="P549" s="293">
        <v>0</v>
      </c>
      <c r="Q549" s="294">
        <v>0</v>
      </c>
      <c r="R549" s="294">
        <v>0</v>
      </c>
      <c r="S549" s="289">
        <v>3</v>
      </c>
    </row>
    <row r="550" spans="1:19" ht="65.25" customHeight="1">
      <c r="A550" s="562"/>
      <c r="B550" s="533" t="s">
        <v>1078</v>
      </c>
      <c r="C550" s="503" t="s">
        <v>232</v>
      </c>
      <c r="D550" s="491" t="s">
        <v>896</v>
      </c>
      <c r="E550" s="491" t="s">
        <v>1079</v>
      </c>
      <c r="F550" s="487" t="s">
        <v>133</v>
      </c>
      <c r="G550" s="494">
        <v>44750</v>
      </c>
      <c r="H550" s="535" t="s">
        <v>134</v>
      </c>
      <c r="I550" s="98" t="s">
        <v>14</v>
      </c>
      <c r="J550" s="98" t="s">
        <v>138</v>
      </c>
      <c r="K550" s="98" t="s">
        <v>233</v>
      </c>
      <c r="L550" s="98" t="s">
        <v>143</v>
      </c>
      <c r="M550" s="100">
        <f>M552+M551</f>
        <v>358494</v>
      </c>
      <c r="N550" s="100">
        <f>N552+N551</f>
        <v>358494</v>
      </c>
      <c r="O550" s="100">
        <f>O551+O552</f>
        <v>0</v>
      </c>
      <c r="P550" s="288">
        <f t="shared" ref="P550:R550" si="71">P551+P552</f>
        <v>0</v>
      </c>
      <c r="Q550" s="288">
        <f t="shared" si="71"/>
        <v>0</v>
      </c>
      <c r="R550" s="288">
        <f t="shared" si="71"/>
        <v>0</v>
      </c>
      <c r="S550" s="289"/>
    </row>
    <row r="551" spans="1:19" ht="65.25" customHeight="1">
      <c r="A551" s="562"/>
      <c r="B551" s="534"/>
      <c r="C551" s="500"/>
      <c r="D551" s="505"/>
      <c r="E551" s="505"/>
      <c r="F551" s="488"/>
      <c r="G551" s="488"/>
      <c r="H551" s="536"/>
      <c r="I551" s="291" t="s">
        <v>14</v>
      </c>
      <c r="J551" s="291" t="s">
        <v>138</v>
      </c>
      <c r="K551" s="291" t="s">
        <v>233</v>
      </c>
      <c r="L551" s="291" t="s">
        <v>141</v>
      </c>
      <c r="M551" s="292">
        <v>0</v>
      </c>
      <c r="N551" s="292">
        <v>0</v>
      </c>
      <c r="O551" s="292">
        <v>0</v>
      </c>
      <c r="P551" s="293">
        <v>0</v>
      </c>
      <c r="Q551" s="294">
        <v>0</v>
      </c>
      <c r="R551" s="294">
        <v>0</v>
      </c>
      <c r="S551" s="289">
        <v>3</v>
      </c>
    </row>
    <row r="552" spans="1:19" ht="65.25" customHeight="1">
      <c r="A552" s="562"/>
      <c r="B552" s="348" t="s">
        <v>1080</v>
      </c>
      <c r="C552" s="501"/>
      <c r="D552" s="492"/>
      <c r="E552" s="492"/>
      <c r="F552" s="493"/>
      <c r="G552" s="493"/>
      <c r="H552" s="537"/>
      <c r="I552" s="291" t="s">
        <v>14</v>
      </c>
      <c r="J552" s="291" t="s">
        <v>138</v>
      </c>
      <c r="K552" s="291" t="s">
        <v>233</v>
      </c>
      <c r="L552" s="291" t="s">
        <v>198</v>
      </c>
      <c r="M552" s="292">
        <v>358494</v>
      </c>
      <c r="N552" s="292">
        <v>358494</v>
      </c>
      <c r="O552" s="292">
        <v>0</v>
      </c>
      <c r="P552" s="293">
        <v>0</v>
      </c>
      <c r="Q552" s="294">
        <v>0</v>
      </c>
      <c r="R552" s="294">
        <v>0</v>
      </c>
      <c r="S552" s="289">
        <v>3</v>
      </c>
    </row>
    <row r="553" spans="1:19" ht="90.75" customHeight="1">
      <c r="A553" s="562"/>
      <c r="B553" s="499" t="s">
        <v>1081</v>
      </c>
      <c r="C553" s="503" t="s">
        <v>1082</v>
      </c>
      <c r="D553" s="491" t="s">
        <v>896</v>
      </c>
      <c r="E553" s="93" t="s">
        <v>903</v>
      </c>
      <c r="F553" s="93" t="s">
        <v>133</v>
      </c>
      <c r="G553" s="290">
        <v>39814</v>
      </c>
      <c r="H553" s="93" t="s">
        <v>134</v>
      </c>
      <c r="I553" s="306" t="s">
        <v>14</v>
      </c>
      <c r="J553" s="98" t="s">
        <v>4</v>
      </c>
      <c r="K553" s="98" t="s">
        <v>1083</v>
      </c>
      <c r="L553" s="306" t="s">
        <v>143</v>
      </c>
      <c r="M553" s="100">
        <f t="shared" ref="M553:N553" si="72">M554+M555</f>
        <v>22855878.800000001</v>
      </c>
      <c r="N553" s="100">
        <f t="shared" si="72"/>
        <v>22855878.800000001</v>
      </c>
      <c r="O553" s="100">
        <f>SUM(O554:O556)</f>
        <v>29532378.489999998</v>
      </c>
      <c r="P553" s="100">
        <f t="shared" ref="P553:R553" si="73">SUM(P554:P556)</f>
        <v>24934200</v>
      </c>
      <c r="Q553" s="100">
        <f t="shared" si="73"/>
        <v>24979200</v>
      </c>
      <c r="R553" s="100">
        <f t="shared" si="73"/>
        <v>24979200</v>
      </c>
      <c r="S553" s="296"/>
    </row>
    <row r="554" spans="1:19" ht="58.5" customHeight="1">
      <c r="A554" s="562"/>
      <c r="B554" s="514"/>
      <c r="C554" s="500"/>
      <c r="D554" s="505"/>
      <c r="E554" s="487" t="s">
        <v>954</v>
      </c>
      <c r="F554" s="487" t="s">
        <v>133</v>
      </c>
      <c r="G554" s="494">
        <v>43830</v>
      </c>
      <c r="H554" s="487" t="s">
        <v>134</v>
      </c>
      <c r="I554" s="297" t="s">
        <v>14</v>
      </c>
      <c r="J554" s="297" t="s">
        <v>4</v>
      </c>
      <c r="K554" s="297" t="s">
        <v>1083</v>
      </c>
      <c r="L554" s="297" t="s">
        <v>10</v>
      </c>
      <c r="M554" s="292">
        <v>18739502</v>
      </c>
      <c r="N554" s="292">
        <v>18739502</v>
      </c>
      <c r="O554" s="292">
        <v>22366100</v>
      </c>
      <c r="P554" s="298">
        <v>18404259</v>
      </c>
      <c r="Q554" s="292">
        <v>24961700</v>
      </c>
      <c r="R554" s="292">
        <v>24961700</v>
      </c>
      <c r="S554" s="289">
        <v>3</v>
      </c>
    </row>
    <row r="555" spans="1:19" ht="113.25" customHeight="1">
      <c r="A555" s="562"/>
      <c r="B555" s="514"/>
      <c r="C555" s="500"/>
      <c r="D555" s="492"/>
      <c r="E555" s="493"/>
      <c r="F555" s="493"/>
      <c r="G555" s="495"/>
      <c r="H555" s="493"/>
      <c r="I555" s="291" t="s">
        <v>14</v>
      </c>
      <c r="J555" s="291" t="s">
        <v>4</v>
      </c>
      <c r="K555" s="297" t="s">
        <v>1083</v>
      </c>
      <c r="L555" s="291" t="s">
        <v>198</v>
      </c>
      <c r="M555" s="292">
        <v>4116376.8</v>
      </c>
      <c r="N555" s="292">
        <v>4116376.8</v>
      </c>
      <c r="O555" s="292">
        <v>5154610</v>
      </c>
      <c r="P555" s="293">
        <v>0</v>
      </c>
      <c r="Q555" s="294">
        <v>17500</v>
      </c>
      <c r="R555" s="292">
        <v>17500</v>
      </c>
      <c r="S555" s="289">
        <v>3</v>
      </c>
    </row>
    <row r="556" spans="1:19" ht="159.75" customHeight="1">
      <c r="A556" s="562"/>
      <c r="B556" s="513"/>
      <c r="C556" s="501"/>
      <c r="D556" s="92" t="s">
        <v>1084</v>
      </c>
      <c r="E556" s="94" t="s">
        <v>1085</v>
      </c>
      <c r="F556" s="94" t="s">
        <v>133</v>
      </c>
      <c r="G556" s="351" t="s">
        <v>1086</v>
      </c>
      <c r="H556" s="94" t="s">
        <v>134</v>
      </c>
      <c r="I556" s="291" t="s">
        <v>14</v>
      </c>
      <c r="J556" s="291" t="s">
        <v>4</v>
      </c>
      <c r="K556" s="297" t="s">
        <v>1083</v>
      </c>
      <c r="L556" s="291" t="s">
        <v>1087</v>
      </c>
      <c r="M556" s="292"/>
      <c r="N556" s="292"/>
      <c r="O556" s="292">
        <v>2011668.49</v>
      </c>
      <c r="P556" s="293">
        <v>6529941</v>
      </c>
      <c r="Q556" s="294">
        <v>0</v>
      </c>
      <c r="R556" s="292">
        <v>0</v>
      </c>
      <c r="S556" s="289">
        <v>3</v>
      </c>
    </row>
    <row r="557" spans="1:19" ht="67.5" customHeight="1">
      <c r="A557" s="562"/>
      <c r="B557" s="499" t="s">
        <v>1088</v>
      </c>
      <c r="C557" s="503" t="s">
        <v>1089</v>
      </c>
      <c r="D557" s="491" t="s">
        <v>896</v>
      </c>
      <c r="E557" s="487" t="s">
        <v>1090</v>
      </c>
      <c r="F557" s="487" t="s">
        <v>133</v>
      </c>
      <c r="G557" s="494">
        <v>44138</v>
      </c>
      <c r="H557" s="487" t="s">
        <v>134</v>
      </c>
      <c r="I557" s="98" t="s">
        <v>14</v>
      </c>
      <c r="J557" s="98" t="s">
        <v>4</v>
      </c>
      <c r="K557" s="99" t="s">
        <v>1091</v>
      </c>
      <c r="L557" s="98" t="s">
        <v>143</v>
      </c>
      <c r="M557" s="100">
        <f t="shared" ref="M557:R557" si="74">M558</f>
        <v>2458600</v>
      </c>
      <c r="N557" s="100">
        <f t="shared" si="74"/>
        <v>2458528.58</v>
      </c>
      <c r="O557" s="100">
        <f t="shared" si="74"/>
        <v>1618331.51</v>
      </c>
      <c r="P557" s="303">
        <f t="shared" si="74"/>
        <v>0</v>
      </c>
      <c r="Q557" s="100">
        <f t="shared" si="74"/>
        <v>0</v>
      </c>
      <c r="R557" s="100">
        <f t="shared" si="74"/>
        <v>0</v>
      </c>
      <c r="S557" s="311"/>
    </row>
    <row r="558" spans="1:19" ht="71.25" customHeight="1">
      <c r="A558" s="562"/>
      <c r="B558" s="513"/>
      <c r="C558" s="501"/>
      <c r="D558" s="492"/>
      <c r="E558" s="524"/>
      <c r="F558" s="493"/>
      <c r="G558" s="495"/>
      <c r="H558" s="493"/>
      <c r="I558" s="291" t="s">
        <v>14</v>
      </c>
      <c r="J558" s="291" t="s">
        <v>4</v>
      </c>
      <c r="K558" s="297" t="s">
        <v>1091</v>
      </c>
      <c r="L558" s="291" t="s">
        <v>270</v>
      </c>
      <c r="M558" s="292">
        <v>2458600</v>
      </c>
      <c r="N558" s="292">
        <v>2458528.58</v>
      </c>
      <c r="O558" s="292">
        <v>1618331.51</v>
      </c>
      <c r="P558" s="293">
        <v>0</v>
      </c>
      <c r="Q558" s="294">
        <v>0</v>
      </c>
      <c r="R558" s="294">
        <v>0</v>
      </c>
      <c r="S558" s="289">
        <v>3</v>
      </c>
    </row>
    <row r="559" spans="1:19" ht="90" customHeight="1">
      <c r="A559" s="562"/>
      <c r="B559" s="499" t="s">
        <v>1092</v>
      </c>
      <c r="C559" s="503" t="s">
        <v>895</v>
      </c>
      <c r="D559" s="491" t="s">
        <v>1093</v>
      </c>
      <c r="E559" s="93" t="s">
        <v>903</v>
      </c>
      <c r="F559" s="93" t="s">
        <v>133</v>
      </c>
      <c r="G559" s="290">
        <v>39814</v>
      </c>
      <c r="H559" s="93" t="s">
        <v>134</v>
      </c>
      <c r="I559" s="98" t="s">
        <v>14</v>
      </c>
      <c r="J559" s="98" t="s">
        <v>4</v>
      </c>
      <c r="K559" s="99" t="s">
        <v>898</v>
      </c>
      <c r="L559" s="98" t="s">
        <v>143</v>
      </c>
      <c r="M559" s="100">
        <f t="shared" ref="M559:R559" si="75">M560</f>
        <v>290900</v>
      </c>
      <c r="N559" s="100">
        <f t="shared" si="75"/>
        <v>290900</v>
      </c>
      <c r="O559" s="100">
        <f t="shared" si="75"/>
        <v>0</v>
      </c>
      <c r="P559" s="288">
        <f t="shared" si="75"/>
        <v>0</v>
      </c>
      <c r="Q559" s="310">
        <f t="shared" si="75"/>
        <v>0</v>
      </c>
      <c r="R559" s="310">
        <f t="shared" si="75"/>
        <v>0</v>
      </c>
      <c r="S559" s="311"/>
    </row>
    <row r="560" spans="1:19" ht="138.75" customHeight="1">
      <c r="A560" s="562"/>
      <c r="B560" s="513"/>
      <c r="C560" s="501"/>
      <c r="D560" s="492"/>
      <c r="E560" s="21" t="s">
        <v>1069</v>
      </c>
      <c r="F560" s="93" t="s">
        <v>1094</v>
      </c>
      <c r="G560" s="290">
        <v>43831</v>
      </c>
      <c r="H560" s="93" t="s">
        <v>134</v>
      </c>
      <c r="I560" s="291" t="s">
        <v>14</v>
      </c>
      <c r="J560" s="291" t="s">
        <v>4</v>
      </c>
      <c r="K560" s="297" t="s">
        <v>898</v>
      </c>
      <c r="L560" s="291" t="s">
        <v>198</v>
      </c>
      <c r="M560" s="292">
        <v>290900</v>
      </c>
      <c r="N560" s="292">
        <v>290900</v>
      </c>
      <c r="O560" s="292">
        <v>0</v>
      </c>
      <c r="P560" s="293">
        <v>0</v>
      </c>
      <c r="Q560" s="294">
        <v>0</v>
      </c>
      <c r="R560" s="294">
        <v>0</v>
      </c>
      <c r="S560" s="289">
        <v>3</v>
      </c>
    </row>
    <row r="561" spans="1:19" ht="139.5" customHeight="1">
      <c r="A561" s="562"/>
      <c r="B561" s="499" t="s">
        <v>1095</v>
      </c>
      <c r="C561" s="503" t="s">
        <v>1096</v>
      </c>
      <c r="D561" s="491" t="s">
        <v>896</v>
      </c>
      <c r="E561" s="491" t="s">
        <v>1005</v>
      </c>
      <c r="F561" s="487" t="s">
        <v>133</v>
      </c>
      <c r="G561" s="494">
        <v>43466</v>
      </c>
      <c r="H561" s="494" t="s">
        <v>134</v>
      </c>
      <c r="I561" s="306" t="s">
        <v>14</v>
      </c>
      <c r="J561" s="98" t="s">
        <v>4</v>
      </c>
      <c r="K561" s="99" t="s">
        <v>1097</v>
      </c>
      <c r="L561" s="98" t="s">
        <v>143</v>
      </c>
      <c r="M561" s="100">
        <f t="shared" ref="M561:R561" si="76">M562</f>
        <v>1621000</v>
      </c>
      <c r="N561" s="100">
        <f t="shared" si="76"/>
        <v>1621000</v>
      </c>
      <c r="O561" s="100">
        <f t="shared" si="76"/>
        <v>1748000</v>
      </c>
      <c r="P561" s="288">
        <f t="shared" si="76"/>
        <v>1656000</v>
      </c>
      <c r="Q561" s="310">
        <f t="shared" si="76"/>
        <v>1656000</v>
      </c>
      <c r="R561" s="310">
        <f t="shared" si="76"/>
        <v>1656000</v>
      </c>
      <c r="S561" s="338"/>
    </row>
    <row r="562" spans="1:19" ht="47.25" customHeight="1">
      <c r="A562" s="562"/>
      <c r="B562" s="518"/>
      <c r="C562" s="501"/>
      <c r="D562" s="492"/>
      <c r="E562" s="505"/>
      <c r="F562" s="488"/>
      <c r="G562" s="507"/>
      <c r="H562" s="488"/>
      <c r="I562" s="352" t="s">
        <v>14</v>
      </c>
      <c r="J562" s="297" t="s">
        <v>4</v>
      </c>
      <c r="K562" s="297" t="s">
        <v>1097</v>
      </c>
      <c r="L562" s="297" t="s">
        <v>10</v>
      </c>
      <c r="M562" s="292">
        <v>1621000</v>
      </c>
      <c r="N562" s="292">
        <v>1621000</v>
      </c>
      <c r="O562" s="292">
        <v>1748000</v>
      </c>
      <c r="P562" s="293">
        <v>1656000</v>
      </c>
      <c r="Q562" s="294">
        <v>1656000</v>
      </c>
      <c r="R562" s="294">
        <v>1656000</v>
      </c>
      <c r="S562" s="299">
        <v>3</v>
      </c>
    </row>
    <row r="563" spans="1:19" ht="135" customHeight="1">
      <c r="A563" s="562"/>
      <c r="B563" s="499" t="s">
        <v>1098</v>
      </c>
      <c r="C563" s="503" t="s">
        <v>1099</v>
      </c>
      <c r="D563" s="505" t="s">
        <v>896</v>
      </c>
      <c r="E563" s="505"/>
      <c r="F563" s="488"/>
      <c r="G563" s="488"/>
      <c r="H563" s="488"/>
      <c r="I563" s="306" t="s">
        <v>14</v>
      </c>
      <c r="J563" s="98" t="s">
        <v>4</v>
      </c>
      <c r="K563" s="99" t="s">
        <v>1100</v>
      </c>
      <c r="L563" s="98" t="s">
        <v>143</v>
      </c>
      <c r="M563" s="100">
        <f t="shared" ref="M563:R563" si="77">M564</f>
        <v>430960</v>
      </c>
      <c r="N563" s="100">
        <f t="shared" si="77"/>
        <v>430960</v>
      </c>
      <c r="O563" s="100">
        <f t="shared" si="77"/>
        <v>522200</v>
      </c>
      <c r="P563" s="288">
        <f t="shared" si="77"/>
        <v>494600</v>
      </c>
      <c r="Q563" s="310">
        <f t="shared" si="77"/>
        <v>467100</v>
      </c>
      <c r="R563" s="310">
        <f t="shared" si="77"/>
        <v>467100</v>
      </c>
      <c r="S563" s="338"/>
    </row>
    <row r="564" spans="1:19" ht="50.25" customHeight="1">
      <c r="A564" s="562"/>
      <c r="B564" s="530"/>
      <c r="C564" s="501"/>
      <c r="D564" s="492"/>
      <c r="E564" s="492"/>
      <c r="F564" s="493"/>
      <c r="G564" s="493"/>
      <c r="H564" s="493"/>
      <c r="I564" s="297" t="s">
        <v>14</v>
      </c>
      <c r="J564" s="297" t="s">
        <v>4</v>
      </c>
      <c r="K564" s="297" t="s">
        <v>1100</v>
      </c>
      <c r="L564" s="297" t="s">
        <v>10</v>
      </c>
      <c r="M564" s="292">
        <v>430960</v>
      </c>
      <c r="N564" s="292">
        <v>430960</v>
      </c>
      <c r="O564" s="292">
        <v>522200</v>
      </c>
      <c r="P564" s="298">
        <v>494600</v>
      </c>
      <c r="Q564" s="292">
        <v>467100</v>
      </c>
      <c r="R564" s="292">
        <v>467100</v>
      </c>
      <c r="S564" s="289">
        <v>3</v>
      </c>
    </row>
    <row r="565" spans="1:19" ht="56.25" customHeight="1">
      <c r="A565" s="562"/>
      <c r="B565" s="499" t="s">
        <v>1101</v>
      </c>
      <c r="C565" s="503" t="s">
        <v>931</v>
      </c>
      <c r="D565" s="491" t="s">
        <v>896</v>
      </c>
      <c r="E565" s="491" t="s">
        <v>1005</v>
      </c>
      <c r="F565" s="487" t="s">
        <v>133</v>
      </c>
      <c r="G565" s="494">
        <v>43466</v>
      </c>
      <c r="H565" s="487" t="s">
        <v>134</v>
      </c>
      <c r="I565" s="99" t="s">
        <v>14</v>
      </c>
      <c r="J565" s="99" t="s">
        <v>4</v>
      </c>
      <c r="K565" s="99" t="s">
        <v>933</v>
      </c>
      <c r="L565" s="99" t="s">
        <v>143</v>
      </c>
      <c r="M565" s="100">
        <f t="shared" ref="M565:R565" si="78">M566</f>
        <v>3381000</v>
      </c>
      <c r="N565" s="100">
        <f t="shared" si="78"/>
        <v>3381000</v>
      </c>
      <c r="O565" s="100">
        <f t="shared" si="78"/>
        <v>1057000</v>
      </c>
      <c r="P565" s="288">
        <f t="shared" si="78"/>
        <v>1057000</v>
      </c>
      <c r="Q565" s="310">
        <f t="shared" si="78"/>
        <v>1057000</v>
      </c>
      <c r="R565" s="310">
        <f t="shared" si="78"/>
        <v>1057000</v>
      </c>
      <c r="S565" s="289"/>
    </row>
    <row r="566" spans="1:19" ht="51.75" customHeight="1">
      <c r="A566" s="562"/>
      <c r="B566" s="513"/>
      <c r="C566" s="501"/>
      <c r="D566" s="505"/>
      <c r="E566" s="505"/>
      <c r="F566" s="488"/>
      <c r="G566" s="488"/>
      <c r="H566" s="488"/>
      <c r="I566" s="297" t="s">
        <v>14</v>
      </c>
      <c r="J566" s="297" t="s">
        <v>4</v>
      </c>
      <c r="K566" s="297" t="s">
        <v>933</v>
      </c>
      <c r="L566" s="297" t="s">
        <v>198</v>
      </c>
      <c r="M566" s="292">
        <v>3381000</v>
      </c>
      <c r="N566" s="292">
        <v>3381000</v>
      </c>
      <c r="O566" s="292">
        <v>1057000</v>
      </c>
      <c r="P566" s="293">
        <v>1057000</v>
      </c>
      <c r="Q566" s="294">
        <v>1057000</v>
      </c>
      <c r="R566" s="294">
        <v>1057000</v>
      </c>
      <c r="S566" s="289">
        <v>3</v>
      </c>
    </row>
    <row r="567" spans="1:19" ht="50.25" customHeight="1">
      <c r="A567" s="562"/>
      <c r="B567" s="514" t="s">
        <v>1102</v>
      </c>
      <c r="C567" s="500" t="s">
        <v>936</v>
      </c>
      <c r="D567" s="505"/>
      <c r="E567" s="505"/>
      <c r="F567" s="488"/>
      <c r="G567" s="488"/>
      <c r="H567" s="488"/>
      <c r="I567" s="99" t="s">
        <v>14</v>
      </c>
      <c r="J567" s="99" t="s">
        <v>4</v>
      </c>
      <c r="K567" s="99" t="s">
        <v>937</v>
      </c>
      <c r="L567" s="99" t="s">
        <v>143</v>
      </c>
      <c r="M567" s="100">
        <f t="shared" ref="M567:R567" si="79">M568</f>
        <v>899000</v>
      </c>
      <c r="N567" s="100">
        <f t="shared" si="79"/>
        <v>899000</v>
      </c>
      <c r="O567" s="100">
        <f t="shared" si="79"/>
        <v>315800</v>
      </c>
      <c r="P567" s="288">
        <f>P568</f>
        <v>315800</v>
      </c>
      <c r="Q567" s="310">
        <f t="shared" si="79"/>
        <v>298300</v>
      </c>
      <c r="R567" s="310">
        <f t="shared" si="79"/>
        <v>298300</v>
      </c>
      <c r="S567" s="289"/>
    </row>
    <row r="568" spans="1:19" ht="51.75" customHeight="1">
      <c r="A568" s="562"/>
      <c r="B568" s="513"/>
      <c r="C568" s="501"/>
      <c r="D568" s="492"/>
      <c r="E568" s="492"/>
      <c r="F568" s="493"/>
      <c r="G568" s="493"/>
      <c r="H568" s="493"/>
      <c r="I568" s="297" t="s">
        <v>14</v>
      </c>
      <c r="J568" s="297" t="s">
        <v>4</v>
      </c>
      <c r="K568" s="297" t="s">
        <v>937</v>
      </c>
      <c r="L568" s="297" t="s">
        <v>198</v>
      </c>
      <c r="M568" s="292">
        <v>899000</v>
      </c>
      <c r="N568" s="292">
        <v>899000</v>
      </c>
      <c r="O568" s="292">
        <v>315800</v>
      </c>
      <c r="P568" s="293">
        <v>315800</v>
      </c>
      <c r="Q568" s="294">
        <v>298300</v>
      </c>
      <c r="R568" s="294">
        <v>298300</v>
      </c>
      <c r="S568" s="289">
        <v>3</v>
      </c>
    </row>
    <row r="569" spans="1:19" ht="260.25" customHeight="1">
      <c r="A569" s="562"/>
      <c r="B569" s="499" t="s">
        <v>1103</v>
      </c>
      <c r="C569" s="503" t="s">
        <v>1068</v>
      </c>
      <c r="D569" s="491" t="s">
        <v>896</v>
      </c>
      <c r="E569" s="95" t="s">
        <v>1104</v>
      </c>
      <c r="F569" s="103" t="s">
        <v>133</v>
      </c>
      <c r="G569" s="353">
        <v>43901</v>
      </c>
      <c r="H569" s="103" t="s">
        <v>134</v>
      </c>
      <c r="I569" s="99" t="s">
        <v>14</v>
      </c>
      <c r="J569" s="99" t="s">
        <v>4</v>
      </c>
      <c r="K569" s="99" t="s">
        <v>928</v>
      </c>
      <c r="L569" s="99" t="s">
        <v>143</v>
      </c>
      <c r="M569" s="100"/>
      <c r="N569" s="100"/>
      <c r="O569" s="100">
        <f>O570</f>
        <v>40000</v>
      </c>
      <c r="P569" s="100">
        <f t="shared" ref="P569:R569" si="80">P570</f>
        <v>0</v>
      </c>
      <c r="Q569" s="100">
        <f t="shared" si="80"/>
        <v>0</v>
      </c>
      <c r="R569" s="100">
        <f t="shared" si="80"/>
        <v>0</v>
      </c>
      <c r="S569" s="289"/>
    </row>
    <row r="570" spans="1:19" ht="175.5" customHeight="1">
      <c r="A570" s="562"/>
      <c r="B570" s="513"/>
      <c r="C570" s="501"/>
      <c r="D570" s="492"/>
      <c r="E570" s="300" t="s">
        <v>1105</v>
      </c>
      <c r="F570" s="96" t="s">
        <v>1106</v>
      </c>
      <c r="G570" s="97">
        <v>43831</v>
      </c>
      <c r="H570" s="96" t="s">
        <v>134</v>
      </c>
      <c r="I570" s="291" t="s">
        <v>14</v>
      </c>
      <c r="J570" s="291" t="s">
        <v>4</v>
      </c>
      <c r="K570" s="297" t="s">
        <v>928</v>
      </c>
      <c r="L570" s="291" t="s">
        <v>198</v>
      </c>
      <c r="M570" s="292"/>
      <c r="N570" s="292"/>
      <c r="O570" s="292">
        <v>40000</v>
      </c>
      <c r="P570" s="293">
        <v>0</v>
      </c>
      <c r="Q570" s="294">
        <v>0</v>
      </c>
      <c r="R570" s="294">
        <v>0</v>
      </c>
      <c r="S570" s="289">
        <v>3</v>
      </c>
    </row>
    <row r="571" spans="1:19" ht="51.75" customHeight="1">
      <c r="A571" s="562"/>
      <c r="B571" s="499" t="s">
        <v>1107</v>
      </c>
      <c r="C571" s="503" t="s">
        <v>718</v>
      </c>
      <c r="D571" s="491" t="s">
        <v>896</v>
      </c>
      <c r="E571" s="491" t="s">
        <v>940</v>
      </c>
      <c r="F571" s="487" t="s">
        <v>133</v>
      </c>
      <c r="G571" s="494">
        <v>45168</v>
      </c>
      <c r="H571" s="487" t="s">
        <v>134</v>
      </c>
      <c r="I571" s="99" t="s">
        <v>14</v>
      </c>
      <c r="J571" s="99" t="s">
        <v>4</v>
      </c>
      <c r="K571" s="99" t="s">
        <v>941</v>
      </c>
      <c r="L571" s="99" t="s">
        <v>143</v>
      </c>
      <c r="M571" s="100"/>
      <c r="N571" s="100"/>
      <c r="O571" s="100">
        <f>O572</f>
        <v>84630</v>
      </c>
      <c r="P571" s="100">
        <f t="shared" ref="P571:R571" si="81">P572</f>
        <v>0</v>
      </c>
      <c r="Q571" s="100">
        <f t="shared" si="81"/>
        <v>0</v>
      </c>
      <c r="R571" s="100">
        <f t="shared" si="81"/>
        <v>0</v>
      </c>
      <c r="S571" s="289"/>
    </row>
    <row r="572" spans="1:19" ht="51.75" customHeight="1">
      <c r="A572" s="562"/>
      <c r="B572" s="513"/>
      <c r="C572" s="501"/>
      <c r="D572" s="492"/>
      <c r="E572" s="492"/>
      <c r="F572" s="493"/>
      <c r="G572" s="493"/>
      <c r="H572" s="493"/>
      <c r="I572" s="291" t="s">
        <v>14</v>
      </c>
      <c r="J572" s="291" t="s">
        <v>4</v>
      </c>
      <c r="K572" s="297" t="s">
        <v>941</v>
      </c>
      <c r="L572" s="291" t="s">
        <v>198</v>
      </c>
      <c r="M572" s="292"/>
      <c r="N572" s="292"/>
      <c r="O572" s="292">
        <v>84630</v>
      </c>
      <c r="P572" s="293">
        <v>0</v>
      </c>
      <c r="Q572" s="294">
        <v>0</v>
      </c>
      <c r="R572" s="294">
        <v>0</v>
      </c>
      <c r="S572" s="289">
        <v>3</v>
      </c>
    </row>
    <row r="573" spans="1:19" ht="87.75" customHeight="1">
      <c r="A573" s="562"/>
      <c r="B573" s="531" t="s">
        <v>1108</v>
      </c>
      <c r="C573" s="491" t="s">
        <v>1109</v>
      </c>
      <c r="D573" s="491" t="s">
        <v>1110</v>
      </c>
      <c r="E573" s="504" t="s">
        <v>206</v>
      </c>
      <c r="F573" s="504" t="s">
        <v>133</v>
      </c>
      <c r="G573" s="512">
        <v>43901</v>
      </c>
      <c r="H573" s="504" t="s">
        <v>134</v>
      </c>
      <c r="I573" s="306" t="s">
        <v>14</v>
      </c>
      <c r="J573" s="98" t="s">
        <v>14</v>
      </c>
      <c r="K573" s="99" t="s">
        <v>1111</v>
      </c>
      <c r="L573" s="98" t="s">
        <v>143</v>
      </c>
      <c r="M573" s="100">
        <f>M576+M575+M574</f>
        <v>583998.02</v>
      </c>
      <c r="N573" s="100">
        <f t="shared" ref="N573:R573" si="82">N576+N575+N574</f>
        <v>583998.02</v>
      </c>
      <c r="O573" s="100">
        <f>O576+O575+O574</f>
        <v>0</v>
      </c>
      <c r="P573" s="100">
        <f t="shared" si="82"/>
        <v>0</v>
      </c>
      <c r="Q573" s="100">
        <f t="shared" si="82"/>
        <v>0</v>
      </c>
      <c r="R573" s="100">
        <f t="shared" si="82"/>
        <v>0</v>
      </c>
      <c r="S573" s="338"/>
    </row>
    <row r="574" spans="1:19" ht="63.75" customHeight="1">
      <c r="A574" s="562"/>
      <c r="B574" s="531"/>
      <c r="C574" s="505"/>
      <c r="D574" s="505"/>
      <c r="E574" s="504"/>
      <c r="F574" s="504"/>
      <c r="G574" s="512"/>
      <c r="H574" s="504"/>
      <c r="I574" s="291" t="s">
        <v>14</v>
      </c>
      <c r="J574" s="291" t="s">
        <v>14</v>
      </c>
      <c r="K574" s="291" t="s">
        <v>1111</v>
      </c>
      <c r="L574" s="291" t="s">
        <v>144</v>
      </c>
      <c r="M574" s="292">
        <v>136075.5</v>
      </c>
      <c r="N574" s="292">
        <v>136075.5</v>
      </c>
      <c r="O574" s="292">
        <v>0</v>
      </c>
      <c r="P574" s="293">
        <v>0</v>
      </c>
      <c r="Q574" s="293">
        <v>0</v>
      </c>
      <c r="R574" s="293">
        <v>0</v>
      </c>
      <c r="S574" s="289">
        <v>3</v>
      </c>
    </row>
    <row r="575" spans="1:19" ht="61.5" customHeight="1">
      <c r="A575" s="562"/>
      <c r="B575" s="531"/>
      <c r="C575" s="505"/>
      <c r="D575" s="505"/>
      <c r="E575" s="504"/>
      <c r="F575" s="504"/>
      <c r="G575" s="512"/>
      <c r="H575" s="504"/>
      <c r="I575" s="291" t="s">
        <v>14</v>
      </c>
      <c r="J575" s="291" t="s">
        <v>14</v>
      </c>
      <c r="K575" s="291" t="s">
        <v>1111</v>
      </c>
      <c r="L575" s="291" t="s">
        <v>84</v>
      </c>
      <c r="M575" s="292">
        <v>41094.800000000003</v>
      </c>
      <c r="N575" s="292">
        <v>41094.800000000003</v>
      </c>
      <c r="O575" s="292">
        <v>0</v>
      </c>
      <c r="P575" s="293">
        <v>0</v>
      </c>
      <c r="Q575" s="294">
        <v>0</v>
      </c>
      <c r="R575" s="294">
        <v>0</v>
      </c>
      <c r="S575" s="289">
        <v>3</v>
      </c>
    </row>
    <row r="576" spans="1:19" ht="30.75" customHeight="1">
      <c r="A576" s="562"/>
      <c r="B576" s="312" t="s">
        <v>1112</v>
      </c>
      <c r="C576" s="505"/>
      <c r="D576" s="505"/>
      <c r="E576" s="528" t="s">
        <v>1047</v>
      </c>
      <c r="F576" s="487" t="s">
        <v>1113</v>
      </c>
      <c r="G576" s="494">
        <v>43831</v>
      </c>
      <c r="H576" s="354"/>
      <c r="I576" s="291" t="s">
        <v>14</v>
      </c>
      <c r="J576" s="291" t="s">
        <v>14</v>
      </c>
      <c r="K576" s="291" t="s">
        <v>1111</v>
      </c>
      <c r="L576" s="291" t="s">
        <v>198</v>
      </c>
      <c r="M576" s="292">
        <v>406827.72</v>
      </c>
      <c r="N576" s="292">
        <v>406827.72</v>
      </c>
      <c r="O576" s="292">
        <v>0</v>
      </c>
      <c r="P576" s="292">
        <v>0</v>
      </c>
      <c r="Q576" s="292">
        <v>0</v>
      </c>
      <c r="R576" s="292">
        <v>0</v>
      </c>
      <c r="S576" s="289">
        <v>3</v>
      </c>
    </row>
    <row r="577" spans="1:19" ht="30.75" customHeight="1">
      <c r="A577" s="562"/>
      <c r="B577" s="489" t="s">
        <v>1108</v>
      </c>
      <c r="C577" s="505"/>
      <c r="D577" s="505"/>
      <c r="E577" s="529"/>
      <c r="F577" s="488"/>
      <c r="G577" s="507"/>
      <c r="H577" s="354"/>
      <c r="I577" s="306" t="s">
        <v>14</v>
      </c>
      <c r="J577" s="98" t="s">
        <v>14</v>
      </c>
      <c r="K577" s="99" t="s">
        <v>1114</v>
      </c>
      <c r="L577" s="98" t="s">
        <v>143</v>
      </c>
      <c r="M577" s="100"/>
      <c r="N577" s="100"/>
      <c r="O577" s="100">
        <f>SUM(O578:O580)</f>
        <v>570800</v>
      </c>
      <c r="P577" s="100">
        <f t="shared" ref="P577:R577" si="83">SUM(P578:P580)</f>
        <v>570800</v>
      </c>
      <c r="Q577" s="100">
        <f t="shared" si="83"/>
        <v>570800</v>
      </c>
      <c r="R577" s="100">
        <f t="shared" si="83"/>
        <v>570800</v>
      </c>
      <c r="S577" s="338"/>
    </row>
    <row r="578" spans="1:19" ht="30.75" customHeight="1">
      <c r="A578" s="562"/>
      <c r="B578" s="502"/>
      <c r="C578" s="505"/>
      <c r="D578" s="505"/>
      <c r="E578" s="529"/>
      <c r="F578" s="488"/>
      <c r="G578" s="507"/>
      <c r="H578" s="488" t="s">
        <v>134</v>
      </c>
      <c r="I578" s="291" t="s">
        <v>14</v>
      </c>
      <c r="J578" s="291" t="s">
        <v>14</v>
      </c>
      <c r="K578" s="291" t="s">
        <v>1114</v>
      </c>
      <c r="L578" s="291" t="s">
        <v>144</v>
      </c>
      <c r="M578" s="292"/>
      <c r="N578" s="292"/>
      <c r="O578" s="292">
        <v>131502</v>
      </c>
      <c r="P578" s="298">
        <v>131500</v>
      </c>
      <c r="Q578" s="292">
        <v>131500</v>
      </c>
      <c r="R578" s="292">
        <v>131500</v>
      </c>
      <c r="S578" s="289">
        <v>3</v>
      </c>
    </row>
    <row r="579" spans="1:19" ht="30.75" customHeight="1">
      <c r="A579" s="562"/>
      <c r="B579" s="490"/>
      <c r="C579" s="505"/>
      <c r="D579" s="505"/>
      <c r="E579" s="529"/>
      <c r="F579" s="488"/>
      <c r="G579" s="507"/>
      <c r="H579" s="488"/>
      <c r="I579" s="291" t="s">
        <v>14</v>
      </c>
      <c r="J579" s="291" t="s">
        <v>14</v>
      </c>
      <c r="K579" s="291" t="s">
        <v>1114</v>
      </c>
      <c r="L579" s="291" t="s">
        <v>84</v>
      </c>
      <c r="M579" s="292"/>
      <c r="N579" s="292"/>
      <c r="O579" s="292">
        <v>39714</v>
      </c>
      <c r="P579" s="298">
        <v>39700</v>
      </c>
      <c r="Q579" s="292">
        <v>39700</v>
      </c>
      <c r="R579" s="292">
        <v>39700</v>
      </c>
      <c r="S579" s="289">
        <v>3</v>
      </c>
    </row>
    <row r="580" spans="1:19" ht="68.25" customHeight="1">
      <c r="A580" s="562"/>
      <c r="B580" s="348" t="s">
        <v>1112</v>
      </c>
      <c r="C580" s="492"/>
      <c r="D580" s="492"/>
      <c r="E580" s="532"/>
      <c r="F580" s="493"/>
      <c r="G580" s="495"/>
      <c r="H580" s="355"/>
      <c r="I580" s="291" t="s">
        <v>14</v>
      </c>
      <c r="J580" s="291" t="s">
        <v>14</v>
      </c>
      <c r="K580" s="291" t="s">
        <v>1114</v>
      </c>
      <c r="L580" s="291" t="s">
        <v>198</v>
      </c>
      <c r="M580" s="292"/>
      <c r="N580" s="292"/>
      <c r="O580" s="292">
        <v>399584</v>
      </c>
      <c r="P580" s="298">
        <v>399600</v>
      </c>
      <c r="Q580" s="292">
        <v>399600</v>
      </c>
      <c r="R580" s="292">
        <v>399600</v>
      </c>
      <c r="S580" s="289">
        <v>3</v>
      </c>
    </row>
    <row r="581" spans="1:19" ht="38.25" customHeight="1">
      <c r="A581" s="562"/>
      <c r="B581" s="499" t="s">
        <v>1115</v>
      </c>
      <c r="C581" s="491" t="s">
        <v>1116</v>
      </c>
      <c r="D581" s="491" t="s">
        <v>896</v>
      </c>
      <c r="E581" s="504" t="s">
        <v>1105</v>
      </c>
      <c r="F581" s="504" t="s">
        <v>133</v>
      </c>
      <c r="G581" s="512" t="s">
        <v>911</v>
      </c>
      <c r="H581" s="504" t="s">
        <v>134</v>
      </c>
      <c r="I581" s="99" t="s">
        <v>14</v>
      </c>
      <c r="J581" s="99" t="s">
        <v>14</v>
      </c>
      <c r="K581" s="99" t="s">
        <v>1117</v>
      </c>
      <c r="L581" s="99" t="s">
        <v>143</v>
      </c>
      <c r="M581" s="100">
        <f t="shared" ref="M581:R585" si="84">M582</f>
        <v>90000</v>
      </c>
      <c r="N581" s="100">
        <f t="shared" si="84"/>
        <v>90000</v>
      </c>
      <c r="O581" s="100">
        <f t="shared" si="84"/>
        <v>0</v>
      </c>
      <c r="P581" s="303">
        <f t="shared" si="84"/>
        <v>0</v>
      </c>
      <c r="Q581" s="100">
        <f t="shared" si="84"/>
        <v>0</v>
      </c>
      <c r="R581" s="100">
        <f t="shared" si="84"/>
        <v>0</v>
      </c>
      <c r="S581" s="333"/>
    </row>
    <row r="582" spans="1:19" ht="50.25" customHeight="1">
      <c r="A582" s="562"/>
      <c r="B582" s="530"/>
      <c r="C582" s="505"/>
      <c r="D582" s="505"/>
      <c r="E582" s="504"/>
      <c r="F582" s="504"/>
      <c r="G582" s="512"/>
      <c r="H582" s="504"/>
      <c r="I582" s="297" t="s">
        <v>14</v>
      </c>
      <c r="J582" s="297" t="s">
        <v>14</v>
      </c>
      <c r="K582" s="297" t="s">
        <v>1117</v>
      </c>
      <c r="L582" s="297" t="s">
        <v>198</v>
      </c>
      <c r="M582" s="292">
        <v>90000</v>
      </c>
      <c r="N582" s="292">
        <v>90000</v>
      </c>
      <c r="O582" s="292">
        <v>0</v>
      </c>
      <c r="P582" s="298">
        <v>0</v>
      </c>
      <c r="Q582" s="292">
        <v>0</v>
      </c>
      <c r="R582" s="292">
        <v>0</v>
      </c>
      <c r="S582" s="299">
        <v>3</v>
      </c>
    </row>
    <row r="583" spans="1:19" ht="51.75" customHeight="1">
      <c r="A583" s="562"/>
      <c r="B583" s="499" t="s">
        <v>1115</v>
      </c>
      <c r="C583" s="505"/>
      <c r="D583" s="505"/>
      <c r="E583" s="504"/>
      <c r="F583" s="504"/>
      <c r="G583" s="512"/>
      <c r="H583" s="504"/>
      <c r="I583" s="99" t="s">
        <v>14</v>
      </c>
      <c r="J583" s="99" t="s">
        <v>14</v>
      </c>
      <c r="K583" s="99" t="s">
        <v>1118</v>
      </c>
      <c r="L583" s="99" t="s">
        <v>143</v>
      </c>
      <c r="M583" s="100"/>
      <c r="N583" s="100"/>
      <c r="O583" s="100">
        <f>O584</f>
        <v>90000</v>
      </c>
      <c r="P583" s="100">
        <f t="shared" ref="P583:R583" si="85">P584</f>
        <v>90000</v>
      </c>
      <c r="Q583" s="100">
        <f t="shared" si="85"/>
        <v>90000</v>
      </c>
      <c r="R583" s="100">
        <f t="shared" si="85"/>
        <v>90000</v>
      </c>
      <c r="S583" s="333"/>
    </row>
    <row r="584" spans="1:19" ht="53.25" customHeight="1">
      <c r="A584" s="562"/>
      <c r="B584" s="513"/>
      <c r="C584" s="492"/>
      <c r="D584" s="492"/>
      <c r="E584" s="504"/>
      <c r="F584" s="504"/>
      <c r="G584" s="512"/>
      <c r="H584" s="504"/>
      <c r="I584" s="297" t="s">
        <v>14</v>
      </c>
      <c r="J584" s="297" t="s">
        <v>14</v>
      </c>
      <c r="K584" s="297" t="s">
        <v>1118</v>
      </c>
      <c r="L584" s="297" t="s">
        <v>198</v>
      </c>
      <c r="M584" s="292"/>
      <c r="N584" s="292"/>
      <c r="O584" s="292">
        <v>90000</v>
      </c>
      <c r="P584" s="298">
        <v>90000</v>
      </c>
      <c r="Q584" s="292">
        <v>90000</v>
      </c>
      <c r="R584" s="292">
        <v>90000</v>
      </c>
      <c r="S584" s="299">
        <v>3</v>
      </c>
    </row>
    <row r="585" spans="1:19" ht="92.25" customHeight="1">
      <c r="A585" s="562"/>
      <c r="B585" s="499" t="s">
        <v>1119</v>
      </c>
      <c r="C585" s="503" t="s">
        <v>1120</v>
      </c>
      <c r="D585" s="491" t="s">
        <v>896</v>
      </c>
      <c r="E585" s="504"/>
      <c r="F585" s="504"/>
      <c r="G585" s="512"/>
      <c r="H585" s="504"/>
      <c r="I585" s="99" t="s">
        <v>14</v>
      </c>
      <c r="J585" s="99" t="s">
        <v>14</v>
      </c>
      <c r="K585" s="99" t="s">
        <v>1121</v>
      </c>
      <c r="L585" s="99" t="s">
        <v>143</v>
      </c>
      <c r="M585" s="100">
        <f>M586</f>
        <v>25015</v>
      </c>
      <c r="N585" s="100">
        <f>N586</f>
        <v>25015</v>
      </c>
      <c r="O585" s="100">
        <f t="shared" si="84"/>
        <v>25000</v>
      </c>
      <c r="P585" s="303">
        <v>25000</v>
      </c>
      <c r="Q585" s="100">
        <v>25000</v>
      </c>
      <c r="R585" s="100">
        <f>R586</f>
        <v>25000</v>
      </c>
      <c r="S585" s="333"/>
    </row>
    <row r="586" spans="1:19" ht="45.75" customHeight="1">
      <c r="A586" s="562"/>
      <c r="B586" s="530"/>
      <c r="C586" s="501"/>
      <c r="D586" s="492"/>
      <c r="E586" s="504"/>
      <c r="F586" s="504"/>
      <c r="G586" s="512"/>
      <c r="H586" s="504"/>
      <c r="I586" s="297" t="s">
        <v>14</v>
      </c>
      <c r="J586" s="297" t="s">
        <v>14</v>
      </c>
      <c r="K586" s="297" t="s">
        <v>1121</v>
      </c>
      <c r="L586" s="297" t="s">
        <v>198</v>
      </c>
      <c r="M586" s="292">
        <v>25015</v>
      </c>
      <c r="N586" s="292">
        <v>25015</v>
      </c>
      <c r="O586" s="292">
        <v>25000</v>
      </c>
      <c r="P586" s="298">
        <v>25000</v>
      </c>
      <c r="Q586" s="292">
        <v>25000</v>
      </c>
      <c r="R586" s="292">
        <v>25000</v>
      </c>
      <c r="S586" s="299">
        <v>3</v>
      </c>
    </row>
    <row r="587" spans="1:19" ht="43.5" customHeight="1">
      <c r="A587" s="562"/>
      <c r="B587" s="508" t="s">
        <v>1122</v>
      </c>
      <c r="C587" s="799" t="s">
        <v>1123</v>
      </c>
      <c r="D587" s="491" t="s">
        <v>896</v>
      </c>
      <c r="E587" s="528" t="s">
        <v>1124</v>
      </c>
      <c r="F587" s="487" t="s">
        <v>133</v>
      </c>
      <c r="G587" s="494">
        <v>43901</v>
      </c>
      <c r="H587" s="487" t="s">
        <v>134</v>
      </c>
      <c r="I587" s="99" t="s">
        <v>14</v>
      </c>
      <c r="J587" s="99" t="s">
        <v>14</v>
      </c>
      <c r="K587" s="99" t="s">
        <v>1125</v>
      </c>
      <c r="L587" s="99" t="s">
        <v>143</v>
      </c>
      <c r="M587" s="100">
        <f t="shared" ref="M587:R587" si="86">M588</f>
        <v>165000</v>
      </c>
      <c r="N587" s="100">
        <f t="shared" si="86"/>
        <v>165000</v>
      </c>
      <c r="O587" s="100">
        <f t="shared" si="86"/>
        <v>165000</v>
      </c>
      <c r="P587" s="303">
        <f t="shared" si="86"/>
        <v>165000</v>
      </c>
      <c r="Q587" s="100">
        <f t="shared" si="86"/>
        <v>165000</v>
      </c>
      <c r="R587" s="100">
        <f t="shared" si="86"/>
        <v>165000</v>
      </c>
      <c r="S587" s="299"/>
    </row>
    <row r="588" spans="1:19" ht="48.75" customHeight="1">
      <c r="A588" s="562"/>
      <c r="B588" s="508"/>
      <c r="C588" s="799"/>
      <c r="D588" s="492"/>
      <c r="E588" s="529"/>
      <c r="F588" s="488"/>
      <c r="G588" s="507"/>
      <c r="H588" s="488"/>
      <c r="I588" s="297" t="s">
        <v>14</v>
      </c>
      <c r="J588" s="297" t="s">
        <v>14</v>
      </c>
      <c r="K588" s="297" t="s">
        <v>1125</v>
      </c>
      <c r="L588" s="297" t="s">
        <v>198</v>
      </c>
      <c r="M588" s="292">
        <v>165000</v>
      </c>
      <c r="N588" s="292">
        <v>165000</v>
      </c>
      <c r="O588" s="292">
        <v>165000</v>
      </c>
      <c r="P588" s="298">
        <v>165000</v>
      </c>
      <c r="Q588" s="292">
        <v>165000</v>
      </c>
      <c r="R588" s="292">
        <v>165000</v>
      </c>
      <c r="S588" s="299">
        <v>3</v>
      </c>
    </row>
    <row r="589" spans="1:19" ht="48" customHeight="1">
      <c r="A589" s="562"/>
      <c r="B589" s="514" t="s">
        <v>1126</v>
      </c>
      <c r="C589" s="799" t="s">
        <v>1127</v>
      </c>
      <c r="D589" s="491" t="s">
        <v>896</v>
      </c>
      <c r="E589" s="529"/>
      <c r="F589" s="488"/>
      <c r="G589" s="507"/>
      <c r="H589" s="488"/>
      <c r="I589" s="99" t="s">
        <v>14</v>
      </c>
      <c r="J589" s="99" t="s">
        <v>14</v>
      </c>
      <c r="K589" s="99" t="s">
        <v>1128</v>
      </c>
      <c r="L589" s="99" t="s">
        <v>143</v>
      </c>
      <c r="M589" s="100">
        <f t="shared" ref="M589:R589" si="87">M590</f>
        <v>15000</v>
      </c>
      <c r="N589" s="100">
        <f t="shared" si="87"/>
        <v>15000</v>
      </c>
      <c r="O589" s="100">
        <f t="shared" si="87"/>
        <v>15000</v>
      </c>
      <c r="P589" s="303">
        <f t="shared" si="87"/>
        <v>15000</v>
      </c>
      <c r="Q589" s="100">
        <f t="shared" si="87"/>
        <v>15000</v>
      </c>
      <c r="R589" s="100">
        <f t="shared" si="87"/>
        <v>15000</v>
      </c>
      <c r="S589" s="333"/>
    </row>
    <row r="590" spans="1:19" ht="48.75" customHeight="1">
      <c r="A590" s="562"/>
      <c r="B590" s="513"/>
      <c r="C590" s="799"/>
      <c r="D590" s="492"/>
      <c r="E590" s="529"/>
      <c r="F590" s="488"/>
      <c r="G590" s="507"/>
      <c r="H590" s="488"/>
      <c r="I590" s="297" t="s">
        <v>14</v>
      </c>
      <c r="J590" s="297" t="s">
        <v>14</v>
      </c>
      <c r="K590" s="297" t="s">
        <v>1128</v>
      </c>
      <c r="L590" s="297" t="s">
        <v>198</v>
      </c>
      <c r="M590" s="292">
        <v>15000</v>
      </c>
      <c r="N590" s="292">
        <v>15000</v>
      </c>
      <c r="O590" s="292">
        <v>15000</v>
      </c>
      <c r="P590" s="298">
        <v>15000</v>
      </c>
      <c r="Q590" s="292">
        <v>15000</v>
      </c>
      <c r="R590" s="292">
        <v>15000</v>
      </c>
      <c r="S590" s="299">
        <v>3</v>
      </c>
    </row>
    <row r="591" spans="1:19" ht="52.5" customHeight="1">
      <c r="A591" s="562"/>
      <c r="B591" s="499" t="s">
        <v>1129</v>
      </c>
      <c r="C591" s="503" t="s">
        <v>1130</v>
      </c>
      <c r="D591" s="491" t="s">
        <v>896</v>
      </c>
      <c r="E591" s="529"/>
      <c r="F591" s="488"/>
      <c r="G591" s="507"/>
      <c r="H591" s="488"/>
      <c r="I591" s="99" t="s">
        <v>14</v>
      </c>
      <c r="J591" s="99" t="s">
        <v>14</v>
      </c>
      <c r="K591" s="99" t="s">
        <v>1131</v>
      </c>
      <c r="L591" s="99" t="s">
        <v>143</v>
      </c>
      <c r="M591" s="100">
        <f t="shared" ref="M591:R591" si="88">M592</f>
        <v>15000</v>
      </c>
      <c r="N591" s="100">
        <f t="shared" si="88"/>
        <v>15000</v>
      </c>
      <c r="O591" s="100">
        <f t="shared" si="88"/>
        <v>15000</v>
      </c>
      <c r="P591" s="303">
        <f>P592</f>
        <v>15000</v>
      </c>
      <c r="Q591" s="100">
        <f t="shared" si="88"/>
        <v>15000</v>
      </c>
      <c r="R591" s="100">
        <f t="shared" si="88"/>
        <v>15000</v>
      </c>
      <c r="S591" s="333"/>
    </row>
    <row r="592" spans="1:19" ht="38.25" customHeight="1">
      <c r="A592" s="562"/>
      <c r="B592" s="513"/>
      <c r="C592" s="501"/>
      <c r="D592" s="492"/>
      <c r="E592" s="355"/>
      <c r="F592" s="493"/>
      <c r="G592" s="495"/>
      <c r="H592" s="493"/>
      <c r="I592" s="297" t="s">
        <v>14</v>
      </c>
      <c r="J592" s="297" t="s">
        <v>14</v>
      </c>
      <c r="K592" s="297" t="s">
        <v>1131</v>
      </c>
      <c r="L592" s="297" t="s">
        <v>198</v>
      </c>
      <c r="M592" s="292">
        <v>15000</v>
      </c>
      <c r="N592" s="292">
        <v>15000</v>
      </c>
      <c r="O592" s="292">
        <v>15000</v>
      </c>
      <c r="P592" s="298">
        <v>15000</v>
      </c>
      <c r="Q592" s="292">
        <v>15000</v>
      </c>
      <c r="R592" s="292">
        <v>15000</v>
      </c>
      <c r="S592" s="299">
        <v>3</v>
      </c>
    </row>
    <row r="593" spans="1:19" ht="116.25" customHeight="1">
      <c r="A593" s="563"/>
      <c r="B593" s="514" t="s">
        <v>1132</v>
      </c>
      <c r="C593" s="503" t="s">
        <v>1133</v>
      </c>
      <c r="D593" s="491" t="s">
        <v>1134</v>
      </c>
      <c r="E593" s="487" t="s">
        <v>206</v>
      </c>
      <c r="F593" s="487" t="s">
        <v>133</v>
      </c>
      <c r="G593" s="494">
        <v>43901</v>
      </c>
      <c r="H593" s="487" t="s">
        <v>134</v>
      </c>
      <c r="I593" s="99" t="s">
        <v>14</v>
      </c>
      <c r="J593" s="99" t="s">
        <v>14</v>
      </c>
      <c r="K593" s="99" t="s">
        <v>743</v>
      </c>
      <c r="L593" s="99" t="s">
        <v>143</v>
      </c>
      <c r="M593" s="100"/>
      <c r="N593" s="100"/>
      <c r="O593" s="100">
        <f>O594</f>
        <v>40000</v>
      </c>
      <c r="P593" s="100">
        <f t="shared" ref="P593:R593" si="89">P594</f>
        <v>40000</v>
      </c>
      <c r="Q593" s="100">
        <f t="shared" si="89"/>
        <v>40000</v>
      </c>
      <c r="R593" s="100">
        <f t="shared" si="89"/>
        <v>40000</v>
      </c>
      <c r="S593" s="333"/>
    </row>
    <row r="594" spans="1:19" ht="129.75" customHeight="1">
      <c r="A594" s="563"/>
      <c r="B594" s="513"/>
      <c r="C594" s="501"/>
      <c r="D594" s="492"/>
      <c r="E594" s="524"/>
      <c r="F594" s="493"/>
      <c r="G594" s="495"/>
      <c r="H594" s="493"/>
      <c r="I594" s="297" t="s">
        <v>14</v>
      </c>
      <c r="J594" s="297" t="s">
        <v>14</v>
      </c>
      <c r="K594" s="297" t="s">
        <v>743</v>
      </c>
      <c r="L594" s="297" t="s">
        <v>141</v>
      </c>
      <c r="M594" s="292"/>
      <c r="N594" s="292"/>
      <c r="O594" s="292">
        <v>40000</v>
      </c>
      <c r="P594" s="298">
        <v>40000</v>
      </c>
      <c r="Q594" s="292">
        <v>40000</v>
      </c>
      <c r="R594" s="292">
        <v>40000</v>
      </c>
      <c r="S594" s="299">
        <v>3</v>
      </c>
    </row>
    <row r="595" spans="1:19" ht="34.5" customHeight="1">
      <c r="A595" s="563"/>
      <c r="B595" s="499" t="s">
        <v>1135</v>
      </c>
      <c r="C595" s="503" t="s">
        <v>1136</v>
      </c>
      <c r="D595" s="491" t="s">
        <v>896</v>
      </c>
      <c r="E595" s="487" t="s">
        <v>1137</v>
      </c>
      <c r="F595" s="487" t="s">
        <v>133</v>
      </c>
      <c r="G595" s="494">
        <v>44927</v>
      </c>
      <c r="H595" s="494" t="s">
        <v>1138</v>
      </c>
      <c r="I595" s="99" t="s">
        <v>14</v>
      </c>
      <c r="J595" s="99" t="s">
        <v>14</v>
      </c>
      <c r="K595" s="99" t="s">
        <v>1139</v>
      </c>
      <c r="L595" s="99" t="s">
        <v>143</v>
      </c>
      <c r="M595" s="100">
        <f t="shared" ref="M595:R595" si="90">M596+M597</f>
        <v>3344664</v>
      </c>
      <c r="N595" s="100">
        <f>N596+N597</f>
        <v>3344647</v>
      </c>
      <c r="O595" s="100">
        <f>O596+O597</f>
        <v>0</v>
      </c>
      <c r="P595" s="303">
        <f t="shared" si="90"/>
        <v>0</v>
      </c>
      <c r="Q595" s="100">
        <f t="shared" si="90"/>
        <v>0</v>
      </c>
      <c r="R595" s="100">
        <f t="shared" si="90"/>
        <v>0</v>
      </c>
      <c r="S595" s="299"/>
    </row>
    <row r="596" spans="1:19" ht="18" customHeight="1">
      <c r="A596" s="563"/>
      <c r="B596" s="514"/>
      <c r="C596" s="500"/>
      <c r="D596" s="505"/>
      <c r="E596" s="488"/>
      <c r="F596" s="488"/>
      <c r="G596" s="507"/>
      <c r="H596" s="507"/>
      <c r="I596" s="297" t="s">
        <v>14</v>
      </c>
      <c r="J596" s="297" t="s">
        <v>14</v>
      </c>
      <c r="K596" s="297" t="s">
        <v>1139</v>
      </c>
      <c r="L596" s="297" t="s">
        <v>141</v>
      </c>
      <c r="M596" s="292">
        <v>672500</v>
      </c>
      <c r="N596" s="292">
        <v>672483</v>
      </c>
      <c r="O596" s="292"/>
      <c r="P596" s="298"/>
      <c r="Q596" s="292"/>
      <c r="R596" s="292"/>
      <c r="S596" s="331">
        <v>3</v>
      </c>
    </row>
    <row r="597" spans="1:19" ht="18.75" customHeight="1">
      <c r="A597" s="563"/>
      <c r="B597" s="513"/>
      <c r="C597" s="500"/>
      <c r="D597" s="505"/>
      <c r="E597" s="488"/>
      <c r="F597" s="488"/>
      <c r="G597" s="507"/>
      <c r="H597" s="507"/>
      <c r="I597" s="297" t="s">
        <v>14</v>
      </c>
      <c r="J597" s="297" t="s">
        <v>14</v>
      </c>
      <c r="K597" s="297" t="s">
        <v>1139</v>
      </c>
      <c r="L597" s="297" t="s">
        <v>5</v>
      </c>
      <c r="M597" s="292">
        <v>2672164</v>
      </c>
      <c r="N597" s="292">
        <v>2672164</v>
      </c>
      <c r="O597" s="292"/>
      <c r="P597" s="298"/>
      <c r="Q597" s="292"/>
      <c r="R597" s="292"/>
      <c r="S597" s="299">
        <v>3</v>
      </c>
    </row>
    <row r="598" spans="1:19" ht="48" customHeight="1">
      <c r="A598" s="562"/>
      <c r="B598" s="525" t="s">
        <v>1140</v>
      </c>
      <c r="C598" s="500"/>
      <c r="D598" s="505"/>
      <c r="E598" s="488"/>
      <c r="F598" s="488"/>
      <c r="G598" s="507"/>
      <c r="H598" s="507"/>
      <c r="I598" s="391" t="s">
        <v>14</v>
      </c>
      <c r="J598" s="391" t="s">
        <v>14</v>
      </c>
      <c r="K598" s="98" t="s">
        <v>1139</v>
      </c>
      <c r="L598" s="391" t="s">
        <v>143</v>
      </c>
      <c r="M598" s="100">
        <f>M599</f>
        <v>1605176</v>
      </c>
      <c r="N598" s="100">
        <f t="shared" ref="N598:R598" si="91">N599</f>
        <v>1605082.2</v>
      </c>
      <c r="O598" s="100">
        <f t="shared" si="91"/>
        <v>0</v>
      </c>
      <c r="P598" s="100">
        <f t="shared" si="91"/>
        <v>0</v>
      </c>
      <c r="Q598" s="100">
        <f t="shared" si="91"/>
        <v>0</v>
      </c>
      <c r="R598" s="100">
        <f t="shared" si="91"/>
        <v>0</v>
      </c>
      <c r="S598" s="392"/>
    </row>
    <row r="599" spans="1:19" ht="45.75" customHeight="1">
      <c r="A599" s="562"/>
      <c r="B599" s="526"/>
      <c r="C599" s="500"/>
      <c r="D599" s="505"/>
      <c r="E599" s="493"/>
      <c r="F599" s="493"/>
      <c r="G599" s="495"/>
      <c r="H599" s="495"/>
      <c r="I599" s="297" t="s">
        <v>14</v>
      </c>
      <c r="J599" s="297" t="s">
        <v>14</v>
      </c>
      <c r="K599" s="297" t="s">
        <v>1139</v>
      </c>
      <c r="L599" s="297" t="s">
        <v>198</v>
      </c>
      <c r="M599" s="292">
        <v>1605176</v>
      </c>
      <c r="N599" s="292">
        <v>1605082.2</v>
      </c>
      <c r="O599" s="292"/>
      <c r="P599" s="298"/>
      <c r="Q599" s="292"/>
      <c r="R599" s="292"/>
      <c r="S599" s="299">
        <v>3</v>
      </c>
    </row>
    <row r="600" spans="1:19" ht="33.75" customHeight="1">
      <c r="A600" s="562"/>
      <c r="B600" s="499" t="s">
        <v>1135</v>
      </c>
      <c r="C600" s="500"/>
      <c r="D600" s="505"/>
      <c r="E600" s="487" t="s">
        <v>910</v>
      </c>
      <c r="F600" s="491" t="s">
        <v>133</v>
      </c>
      <c r="G600" s="494">
        <v>43831</v>
      </c>
      <c r="H600" s="491" t="s">
        <v>134</v>
      </c>
      <c r="I600" s="99" t="s">
        <v>14</v>
      </c>
      <c r="J600" s="99" t="s">
        <v>136</v>
      </c>
      <c r="K600" s="99" t="s">
        <v>1139</v>
      </c>
      <c r="L600" s="99" t="s">
        <v>143</v>
      </c>
      <c r="M600" s="100">
        <f>M601+M602</f>
        <v>0</v>
      </c>
      <c r="N600" s="100">
        <f t="shared" ref="N600:R600" si="92">N601+N602</f>
        <v>0</v>
      </c>
      <c r="O600" s="100">
        <f t="shared" si="92"/>
        <v>5100200</v>
      </c>
      <c r="P600" s="100">
        <f t="shared" si="92"/>
        <v>4105500</v>
      </c>
      <c r="Q600" s="100">
        <f t="shared" si="92"/>
        <v>4105500</v>
      </c>
      <c r="R600" s="100">
        <f t="shared" si="92"/>
        <v>4105500</v>
      </c>
      <c r="S600" s="333"/>
    </row>
    <row r="601" spans="1:19" ht="35.25" customHeight="1">
      <c r="A601" s="562"/>
      <c r="B601" s="514"/>
      <c r="C601" s="500"/>
      <c r="D601" s="505"/>
      <c r="E601" s="488"/>
      <c r="F601" s="505"/>
      <c r="G601" s="507"/>
      <c r="H601" s="505"/>
      <c r="I601" s="297" t="s">
        <v>14</v>
      </c>
      <c r="J601" s="297" t="s">
        <v>136</v>
      </c>
      <c r="K601" s="297" t="s">
        <v>1139</v>
      </c>
      <c r="L601" s="297" t="s">
        <v>141</v>
      </c>
      <c r="M601" s="292"/>
      <c r="N601" s="292"/>
      <c r="O601" s="292">
        <v>972000</v>
      </c>
      <c r="P601" s="298">
        <v>972000</v>
      </c>
      <c r="Q601" s="292">
        <v>972000</v>
      </c>
      <c r="R601" s="292">
        <v>972000</v>
      </c>
      <c r="S601" s="299">
        <v>3</v>
      </c>
    </row>
    <row r="602" spans="1:19" ht="32.25" customHeight="1">
      <c r="A602" s="562"/>
      <c r="B602" s="513"/>
      <c r="C602" s="500"/>
      <c r="D602" s="505"/>
      <c r="E602" s="488"/>
      <c r="F602" s="505"/>
      <c r="G602" s="507"/>
      <c r="H602" s="505"/>
      <c r="I602" s="297" t="s">
        <v>14</v>
      </c>
      <c r="J602" s="297" t="s">
        <v>136</v>
      </c>
      <c r="K602" s="297" t="s">
        <v>1139</v>
      </c>
      <c r="L602" s="297" t="s">
        <v>5</v>
      </c>
      <c r="M602" s="292"/>
      <c r="N602" s="292"/>
      <c r="O602" s="292">
        <v>4128200</v>
      </c>
      <c r="P602" s="298">
        <v>3133500</v>
      </c>
      <c r="Q602" s="292">
        <v>3133500</v>
      </c>
      <c r="R602" s="292">
        <v>3133500</v>
      </c>
      <c r="S602" s="299">
        <v>3</v>
      </c>
    </row>
    <row r="603" spans="1:19" ht="36" customHeight="1">
      <c r="A603" s="562"/>
      <c r="B603" s="527" t="s">
        <v>1140</v>
      </c>
      <c r="C603" s="500"/>
      <c r="D603" s="505"/>
      <c r="E603" s="488"/>
      <c r="F603" s="505"/>
      <c r="G603" s="507"/>
      <c r="H603" s="505"/>
      <c r="I603" s="99" t="s">
        <v>14</v>
      </c>
      <c r="J603" s="99" t="s">
        <v>136</v>
      </c>
      <c r="K603" s="99" t="s">
        <v>1139</v>
      </c>
      <c r="L603" s="99" t="s">
        <v>143</v>
      </c>
      <c r="M603" s="100">
        <f>M604</f>
        <v>0</v>
      </c>
      <c r="N603" s="100">
        <f t="shared" ref="N603:R603" si="93">N604</f>
        <v>0</v>
      </c>
      <c r="O603" s="100">
        <f t="shared" si="93"/>
        <v>4669600</v>
      </c>
      <c r="P603" s="100">
        <f t="shared" si="93"/>
        <v>3755200</v>
      </c>
      <c r="Q603" s="100">
        <f t="shared" si="93"/>
        <v>3755200</v>
      </c>
      <c r="R603" s="100">
        <f t="shared" si="93"/>
        <v>3755200</v>
      </c>
      <c r="S603" s="333"/>
    </row>
    <row r="604" spans="1:19" ht="28.5" customHeight="1">
      <c r="A604" s="562"/>
      <c r="B604" s="526"/>
      <c r="C604" s="501"/>
      <c r="D604" s="492"/>
      <c r="E604" s="493"/>
      <c r="F604" s="492"/>
      <c r="G604" s="495"/>
      <c r="H604" s="492"/>
      <c r="I604" s="297" t="s">
        <v>14</v>
      </c>
      <c r="J604" s="297" t="s">
        <v>136</v>
      </c>
      <c r="K604" s="297" t="s">
        <v>1139</v>
      </c>
      <c r="L604" s="297" t="s">
        <v>198</v>
      </c>
      <c r="M604" s="292"/>
      <c r="N604" s="292"/>
      <c r="O604" s="292">
        <v>4669600</v>
      </c>
      <c r="P604" s="298">
        <v>3755200</v>
      </c>
      <c r="Q604" s="292">
        <v>3755200</v>
      </c>
      <c r="R604" s="292">
        <v>3755200</v>
      </c>
      <c r="S604" s="299">
        <v>3</v>
      </c>
    </row>
    <row r="605" spans="1:19" ht="46.5" customHeight="1">
      <c r="A605" s="562"/>
      <c r="B605" s="520" t="s">
        <v>1141</v>
      </c>
      <c r="C605" s="503" t="s">
        <v>1142</v>
      </c>
      <c r="D605" s="491" t="s">
        <v>896</v>
      </c>
      <c r="E605" s="491" t="s">
        <v>932</v>
      </c>
      <c r="F605" s="491" t="s">
        <v>133</v>
      </c>
      <c r="G605" s="509">
        <v>43466</v>
      </c>
      <c r="H605" s="509" t="s">
        <v>134</v>
      </c>
      <c r="I605" s="99" t="s">
        <v>14</v>
      </c>
      <c r="J605" s="99" t="s">
        <v>14</v>
      </c>
      <c r="K605" s="99" t="s">
        <v>1143</v>
      </c>
      <c r="L605" s="99" t="s">
        <v>143</v>
      </c>
      <c r="M605" s="100">
        <f>M606+M607+M608+M609</f>
        <v>4079000</v>
      </c>
      <c r="N605" s="100">
        <f t="shared" ref="N605" si="94">N606+N607+N608+N609</f>
        <v>4079000</v>
      </c>
      <c r="O605" s="100"/>
      <c r="P605" s="100"/>
      <c r="Q605" s="100"/>
      <c r="R605" s="100"/>
      <c r="S605" s="299"/>
    </row>
    <row r="606" spans="1:19">
      <c r="A606" s="562"/>
      <c r="B606" s="522"/>
      <c r="C606" s="500"/>
      <c r="D606" s="505"/>
      <c r="E606" s="505"/>
      <c r="F606" s="505"/>
      <c r="G606" s="523"/>
      <c r="H606" s="523"/>
      <c r="I606" s="328" t="s">
        <v>14</v>
      </c>
      <c r="J606" s="328" t="s">
        <v>14</v>
      </c>
      <c r="K606" s="328" t="s">
        <v>1143</v>
      </c>
      <c r="L606" s="291" t="s">
        <v>141</v>
      </c>
      <c r="M606" s="292">
        <v>638410</v>
      </c>
      <c r="N606" s="292">
        <v>638410</v>
      </c>
      <c r="O606" s="292"/>
      <c r="P606" s="293"/>
      <c r="Q606" s="294"/>
      <c r="R606" s="294"/>
      <c r="S606" s="289">
        <v>3</v>
      </c>
    </row>
    <row r="607" spans="1:19">
      <c r="A607" s="562"/>
      <c r="B607" s="522"/>
      <c r="C607" s="500"/>
      <c r="D607" s="505"/>
      <c r="E607" s="505"/>
      <c r="F607" s="505"/>
      <c r="G607" s="523"/>
      <c r="H607" s="523"/>
      <c r="I607" s="328" t="s">
        <v>14</v>
      </c>
      <c r="J607" s="328" t="s">
        <v>14</v>
      </c>
      <c r="K607" s="328" t="s">
        <v>1143</v>
      </c>
      <c r="L607" s="291" t="s">
        <v>5</v>
      </c>
      <c r="M607" s="292">
        <v>868000</v>
      </c>
      <c r="N607" s="292">
        <v>868000</v>
      </c>
      <c r="O607" s="292"/>
      <c r="P607" s="298"/>
      <c r="Q607" s="292"/>
      <c r="R607" s="294"/>
      <c r="S607" s="289">
        <v>3</v>
      </c>
    </row>
    <row r="608" spans="1:19">
      <c r="A608" s="562"/>
      <c r="B608" s="521"/>
      <c r="C608" s="500"/>
      <c r="D608" s="505"/>
      <c r="E608" s="505"/>
      <c r="F608" s="505"/>
      <c r="G608" s="523"/>
      <c r="H608" s="523"/>
      <c r="I608" s="328" t="s">
        <v>14</v>
      </c>
      <c r="J608" s="328" t="s">
        <v>14</v>
      </c>
      <c r="K608" s="328" t="s">
        <v>1143</v>
      </c>
      <c r="L608" s="291" t="s">
        <v>151</v>
      </c>
      <c r="M608" s="292">
        <v>0</v>
      </c>
      <c r="N608" s="292">
        <v>0</v>
      </c>
      <c r="O608" s="292"/>
      <c r="P608" s="298"/>
      <c r="Q608" s="292"/>
      <c r="R608" s="294"/>
      <c r="S608" s="289">
        <v>3</v>
      </c>
    </row>
    <row r="609" spans="1:19" ht="24.75" customHeight="1">
      <c r="A609" s="562"/>
      <c r="B609" s="356" t="s">
        <v>1144</v>
      </c>
      <c r="C609" s="500"/>
      <c r="D609" s="505"/>
      <c r="E609" s="492"/>
      <c r="F609" s="492"/>
      <c r="G609" s="510"/>
      <c r="H609" s="510"/>
      <c r="I609" s="328" t="s">
        <v>14</v>
      </c>
      <c r="J609" s="328" t="s">
        <v>14</v>
      </c>
      <c r="K609" s="328" t="s">
        <v>1143</v>
      </c>
      <c r="L609" s="291" t="s">
        <v>198</v>
      </c>
      <c r="M609" s="292">
        <v>2572590</v>
      </c>
      <c r="N609" s="292">
        <v>2572590</v>
      </c>
      <c r="O609" s="292"/>
      <c r="P609" s="298"/>
      <c r="Q609" s="292"/>
      <c r="R609" s="294"/>
      <c r="S609" s="289">
        <v>3</v>
      </c>
    </row>
    <row r="610" spans="1:19" ht="30.75" customHeight="1">
      <c r="A610" s="562"/>
      <c r="B610" s="489" t="s">
        <v>1141</v>
      </c>
      <c r="C610" s="500"/>
      <c r="D610" s="505"/>
      <c r="E610" s="487" t="s">
        <v>1047</v>
      </c>
      <c r="F610" s="491" t="s">
        <v>133</v>
      </c>
      <c r="G610" s="494">
        <v>43831</v>
      </c>
      <c r="H610" s="491" t="s">
        <v>134</v>
      </c>
      <c r="I610" s="357" t="s">
        <v>14</v>
      </c>
      <c r="J610" s="357" t="s">
        <v>136</v>
      </c>
      <c r="K610" s="357" t="s">
        <v>1143</v>
      </c>
      <c r="L610" s="98" t="s">
        <v>143</v>
      </c>
      <c r="M610" s="100"/>
      <c r="N610" s="100"/>
      <c r="O610" s="100">
        <f>SUM(O611:O614)</f>
        <v>4262000</v>
      </c>
      <c r="P610" s="100">
        <f t="shared" ref="P610:R610" si="95">SUM(P611:P614)</f>
        <v>4262000</v>
      </c>
      <c r="Q610" s="100">
        <f t="shared" si="95"/>
        <v>4262000</v>
      </c>
      <c r="R610" s="100">
        <f t="shared" si="95"/>
        <v>4262000</v>
      </c>
      <c r="S610" s="311"/>
    </row>
    <row r="611" spans="1:19" ht="29.25" customHeight="1">
      <c r="A611" s="562"/>
      <c r="B611" s="502"/>
      <c r="C611" s="500"/>
      <c r="D611" s="505"/>
      <c r="E611" s="488"/>
      <c r="F611" s="505"/>
      <c r="G611" s="507"/>
      <c r="H611" s="505"/>
      <c r="I611" s="328" t="s">
        <v>14</v>
      </c>
      <c r="J611" s="328" t="s">
        <v>136</v>
      </c>
      <c r="K611" s="328" t="s">
        <v>1143</v>
      </c>
      <c r="L611" s="291" t="s">
        <v>141</v>
      </c>
      <c r="M611" s="292"/>
      <c r="N611" s="292"/>
      <c r="O611" s="292">
        <v>737200</v>
      </c>
      <c r="P611" s="393">
        <v>737200</v>
      </c>
      <c r="Q611" s="394">
        <v>737200</v>
      </c>
      <c r="R611" s="350">
        <v>737200</v>
      </c>
      <c r="S611" s="289">
        <v>3</v>
      </c>
    </row>
    <row r="612" spans="1:19" ht="28.5" customHeight="1">
      <c r="A612" s="562"/>
      <c r="B612" s="502"/>
      <c r="C612" s="500"/>
      <c r="D612" s="505"/>
      <c r="E612" s="488"/>
      <c r="F612" s="505"/>
      <c r="G612" s="507"/>
      <c r="H612" s="505"/>
      <c r="I612" s="328" t="s">
        <v>14</v>
      </c>
      <c r="J612" s="328" t="s">
        <v>136</v>
      </c>
      <c r="K612" s="328" t="s">
        <v>1143</v>
      </c>
      <c r="L612" s="291" t="s">
        <v>5</v>
      </c>
      <c r="M612" s="292"/>
      <c r="N612" s="292"/>
      <c r="O612" s="292">
        <v>1060000</v>
      </c>
      <c r="P612" s="393">
        <v>1060000</v>
      </c>
      <c r="Q612" s="394">
        <v>1060000</v>
      </c>
      <c r="R612" s="350">
        <v>1060000</v>
      </c>
      <c r="S612" s="289">
        <v>3</v>
      </c>
    </row>
    <row r="613" spans="1:19" ht="24" customHeight="1">
      <c r="A613" s="562"/>
      <c r="B613" s="490"/>
      <c r="C613" s="500"/>
      <c r="D613" s="505"/>
      <c r="E613" s="488"/>
      <c r="F613" s="505"/>
      <c r="G613" s="507"/>
      <c r="H613" s="505"/>
      <c r="I613" s="328" t="s">
        <v>14</v>
      </c>
      <c r="J613" s="328" t="s">
        <v>136</v>
      </c>
      <c r="K613" s="328" t="s">
        <v>1143</v>
      </c>
      <c r="L613" s="291" t="s">
        <v>151</v>
      </c>
      <c r="M613" s="292"/>
      <c r="N613" s="292"/>
      <c r="O613" s="292">
        <v>0</v>
      </c>
      <c r="P613" s="393">
        <v>0</v>
      </c>
      <c r="Q613" s="394">
        <v>0</v>
      </c>
      <c r="R613" s="350">
        <v>0</v>
      </c>
      <c r="S613" s="289">
        <v>3</v>
      </c>
    </row>
    <row r="614" spans="1:19" ht="31.5" customHeight="1">
      <c r="A614" s="562"/>
      <c r="B614" s="356" t="s">
        <v>1144</v>
      </c>
      <c r="C614" s="501"/>
      <c r="D614" s="492"/>
      <c r="E614" s="493"/>
      <c r="F614" s="492"/>
      <c r="G614" s="495"/>
      <c r="H614" s="492"/>
      <c r="I614" s="328" t="s">
        <v>14</v>
      </c>
      <c r="J614" s="328" t="s">
        <v>136</v>
      </c>
      <c r="K614" s="328" t="s">
        <v>1143</v>
      </c>
      <c r="L614" s="291" t="s">
        <v>198</v>
      </c>
      <c r="M614" s="292"/>
      <c r="N614" s="292"/>
      <c r="O614" s="292">
        <v>2464800</v>
      </c>
      <c r="P614" s="393">
        <v>2464800</v>
      </c>
      <c r="Q614" s="394">
        <v>2464800</v>
      </c>
      <c r="R614" s="350">
        <v>2464800</v>
      </c>
      <c r="S614" s="289">
        <v>3</v>
      </c>
    </row>
    <row r="615" spans="1:19" ht="85.5" customHeight="1">
      <c r="A615" s="562"/>
      <c r="B615" s="489" t="s">
        <v>1145</v>
      </c>
      <c r="C615" s="503" t="s">
        <v>1146</v>
      </c>
      <c r="D615" s="491" t="s">
        <v>896</v>
      </c>
      <c r="E615" s="491" t="s">
        <v>1147</v>
      </c>
      <c r="F615" s="491" t="s">
        <v>133</v>
      </c>
      <c r="G615" s="494">
        <v>44927</v>
      </c>
      <c r="H615" s="494" t="s">
        <v>1138</v>
      </c>
      <c r="I615" s="99" t="s">
        <v>14</v>
      </c>
      <c r="J615" s="99" t="s">
        <v>14</v>
      </c>
      <c r="K615" s="99" t="s">
        <v>1148</v>
      </c>
      <c r="L615" s="99" t="s">
        <v>143</v>
      </c>
      <c r="M615" s="100">
        <f>M616+M617+M618</f>
        <v>1084300</v>
      </c>
      <c r="N615" s="100">
        <f t="shared" ref="N615" si="96">N616+N617+N618</f>
        <v>1084300</v>
      </c>
      <c r="O615" s="100"/>
      <c r="P615" s="100"/>
      <c r="Q615" s="100"/>
      <c r="R615" s="100"/>
      <c r="S615" s="299"/>
    </row>
    <row r="616" spans="1:19">
      <c r="A616" s="562"/>
      <c r="B616" s="502"/>
      <c r="C616" s="500"/>
      <c r="D616" s="505"/>
      <c r="E616" s="505"/>
      <c r="F616" s="505"/>
      <c r="G616" s="507"/>
      <c r="H616" s="507"/>
      <c r="I616" s="297" t="s">
        <v>14</v>
      </c>
      <c r="J616" s="297" t="s">
        <v>14</v>
      </c>
      <c r="K616" s="297" t="s">
        <v>1148</v>
      </c>
      <c r="L616" s="297" t="s">
        <v>141</v>
      </c>
      <c r="M616" s="292">
        <v>167200</v>
      </c>
      <c r="N616" s="292">
        <v>167200</v>
      </c>
      <c r="O616" s="292"/>
      <c r="P616" s="298"/>
      <c r="Q616" s="292"/>
      <c r="R616" s="292"/>
      <c r="S616" s="299">
        <v>3</v>
      </c>
    </row>
    <row r="617" spans="1:19" ht="20.25" customHeight="1">
      <c r="A617" s="562"/>
      <c r="B617" s="490"/>
      <c r="C617" s="500"/>
      <c r="D617" s="505"/>
      <c r="E617" s="505"/>
      <c r="F617" s="505"/>
      <c r="G617" s="507"/>
      <c r="H617" s="507"/>
      <c r="I617" s="297" t="s">
        <v>14</v>
      </c>
      <c r="J617" s="297" t="s">
        <v>14</v>
      </c>
      <c r="K617" s="297" t="s">
        <v>1148</v>
      </c>
      <c r="L617" s="297" t="s">
        <v>5</v>
      </c>
      <c r="M617" s="292">
        <v>230736</v>
      </c>
      <c r="N617" s="292">
        <v>230736</v>
      </c>
      <c r="O617" s="292"/>
      <c r="P617" s="292"/>
      <c r="Q617" s="292"/>
      <c r="R617" s="292"/>
      <c r="S617" s="299">
        <v>3</v>
      </c>
    </row>
    <row r="618" spans="1:19" ht="28.5" customHeight="1">
      <c r="A618" s="562"/>
      <c r="B618" s="327" t="s">
        <v>1149</v>
      </c>
      <c r="C618" s="500"/>
      <c r="D618" s="505"/>
      <c r="E618" s="505"/>
      <c r="F618" s="505"/>
      <c r="G618" s="507"/>
      <c r="H618" s="507"/>
      <c r="I618" s="297" t="s">
        <v>14</v>
      </c>
      <c r="J618" s="297" t="s">
        <v>14</v>
      </c>
      <c r="K618" s="297" t="s">
        <v>1148</v>
      </c>
      <c r="L618" s="297" t="s">
        <v>198</v>
      </c>
      <c r="M618" s="292">
        <v>686364</v>
      </c>
      <c r="N618" s="292">
        <v>686364</v>
      </c>
      <c r="O618" s="292"/>
      <c r="P618" s="292"/>
      <c r="Q618" s="292"/>
      <c r="R618" s="292"/>
      <c r="S618" s="299">
        <v>3</v>
      </c>
    </row>
    <row r="619" spans="1:19" ht="28.5" customHeight="1">
      <c r="A619" s="562"/>
      <c r="B619" s="489" t="s">
        <v>1145</v>
      </c>
      <c r="C619" s="500"/>
      <c r="D619" s="505"/>
      <c r="E619" s="505"/>
      <c r="F619" s="505"/>
      <c r="G619" s="507"/>
      <c r="H619" s="507"/>
      <c r="I619" s="357" t="s">
        <v>14</v>
      </c>
      <c r="J619" s="357" t="s">
        <v>136</v>
      </c>
      <c r="K619" s="357" t="s">
        <v>1148</v>
      </c>
      <c r="L619" s="98" t="s">
        <v>143</v>
      </c>
      <c r="M619" s="100"/>
      <c r="N619" s="100"/>
      <c r="O619" s="100">
        <f>O620+O621+O622</f>
        <v>1273000</v>
      </c>
      <c r="P619" s="100">
        <f t="shared" ref="P619:R619" si="97">P620+P621+P622</f>
        <v>1273000</v>
      </c>
      <c r="Q619" s="100">
        <f t="shared" si="97"/>
        <v>1202000</v>
      </c>
      <c r="R619" s="100">
        <f t="shared" si="97"/>
        <v>1202000</v>
      </c>
      <c r="S619" s="311"/>
    </row>
    <row r="620" spans="1:19" ht="28.5" customHeight="1">
      <c r="A620" s="562"/>
      <c r="B620" s="502"/>
      <c r="C620" s="500"/>
      <c r="D620" s="505"/>
      <c r="E620" s="505"/>
      <c r="F620" s="505"/>
      <c r="G620" s="507"/>
      <c r="H620" s="507"/>
      <c r="I620" s="328" t="s">
        <v>14</v>
      </c>
      <c r="J620" s="328" t="s">
        <v>136</v>
      </c>
      <c r="K620" s="328" t="s">
        <v>1148</v>
      </c>
      <c r="L620" s="291" t="s">
        <v>141</v>
      </c>
      <c r="M620" s="292"/>
      <c r="N620" s="292"/>
      <c r="O620" s="292">
        <v>220600</v>
      </c>
      <c r="P620" s="293">
        <v>220600</v>
      </c>
      <c r="Q620" s="294">
        <v>220600</v>
      </c>
      <c r="R620" s="294">
        <v>220600</v>
      </c>
      <c r="S620" s="289">
        <v>3</v>
      </c>
    </row>
    <row r="621" spans="1:19" ht="28.5" customHeight="1">
      <c r="A621" s="562"/>
      <c r="B621" s="490"/>
      <c r="C621" s="500"/>
      <c r="D621" s="505"/>
      <c r="E621" s="505"/>
      <c r="F621" s="505"/>
      <c r="G621" s="507"/>
      <c r="H621" s="507"/>
      <c r="I621" s="328" t="s">
        <v>14</v>
      </c>
      <c r="J621" s="328" t="s">
        <v>136</v>
      </c>
      <c r="K621" s="328" t="s">
        <v>1148</v>
      </c>
      <c r="L621" s="291" t="s">
        <v>5</v>
      </c>
      <c r="M621" s="292"/>
      <c r="N621" s="292"/>
      <c r="O621" s="292">
        <v>316000</v>
      </c>
      <c r="P621" s="293">
        <v>316000</v>
      </c>
      <c r="Q621" s="294">
        <v>316000</v>
      </c>
      <c r="R621" s="294">
        <v>316000</v>
      </c>
      <c r="S621" s="289">
        <v>3</v>
      </c>
    </row>
    <row r="622" spans="1:19" ht="28.5" customHeight="1">
      <c r="A622" s="562"/>
      <c r="B622" s="348" t="s">
        <v>1149</v>
      </c>
      <c r="C622" s="501"/>
      <c r="D622" s="492"/>
      <c r="E622" s="492"/>
      <c r="F622" s="492"/>
      <c r="G622" s="495"/>
      <c r="H622" s="495"/>
      <c r="I622" s="328" t="s">
        <v>14</v>
      </c>
      <c r="J622" s="328" t="s">
        <v>136</v>
      </c>
      <c r="K622" s="328" t="s">
        <v>1148</v>
      </c>
      <c r="L622" s="291" t="s">
        <v>198</v>
      </c>
      <c r="M622" s="292"/>
      <c r="N622" s="292"/>
      <c r="O622" s="292">
        <v>736400</v>
      </c>
      <c r="P622" s="293">
        <v>736400</v>
      </c>
      <c r="Q622" s="294">
        <v>665400</v>
      </c>
      <c r="R622" s="294">
        <v>665400</v>
      </c>
      <c r="S622" s="289">
        <v>3</v>
      </c>
    </row>
    <row r="623" spans="1:19" ht="57.75" customHeight="1">
      <c r="A623" s="562"/>
      <c r="B623" s="499" t="s">
        <v>1150</v>
      </c>
      <c r="C623" s="491" t="s">
        <v>1151</v>
      </c>
      <c r="D623" s="491" t="s">
        <v>896</v>
      </c>
      <c r="E623" s="487" t="s">
        <v>1104</v>
      </c>
      <c r="F623" s="491" t="s">
        <v>133</v>
      </c>
      <c r="G623" s="494">
        <v>43901</v>
      </c>
      <c r="H623" s="494" t="s">
        <v>134</v>
      </c>
      <c r="I623" s="357" t="s">
        <v>14</v>
      </c>
      <c r="J623" s="357" t="s">
        <v>14</v>
      </c>
      <c r="K623" s="357" t="s">
        <v>1152</v>
      </c>
      <c r="L623" s="98" t="s">
        <v>143</v>
      </c>
      <c r="M623" s="100">
        <f t="shared" ref="M623:R623" si="98">M624</f>
        <v>20000</v>
      </c>
      <c r="N623" s="100">
        <f t="shared" si="98"/>
        <v>20000</v>
      </c>
      <c r="O623" s="100">
        <f t="shared" si="98"/>
        <v>0</v>
      </c>
      <c r="P623" s="288">
        <f t="shared" si="98"/>
        <v>0</v>
      </c>
      <c r="Q623" s="310">
        <f t="shared" si="98"/>
        <v>0</v>
      </c>
      <c r="R623" s="310">
        <f t="shared" si="98"/>
        <v>0</v>
      </c>
      <c r="S623" s="289"/>
    </row>
    <row r="624" spans="1:19" ht="42.75" customHeight="1">
      <c r="A624" s="562"/>
      <c r="B624" s="501"/>
      <c r="C624" s="505"/>
      <c r="D624" s="505"/>
      <c r="E624" s="488"/>
      <c r="F624" s="505"/>
      <c r="G624" s="507"/>
      <c r="H624" s="507"/>
      <c r="I624" s="297" t="s">
        <v>14</v>
      </c>
      <c r="J624" s="297" t="s">
        <v>14</v>
      </c>
      <c r="K624" s="297" t="s">
        <v>1152</v>
      </c>
      <c r="L624" s="297" t="s">
        <v>198</v>
      </c>
      <c r="M624" s="292">
        <v>20000</v>
      </c>
      <c r="N624" s="292">
        <v>20000</v>
      </c>
      <c r="O624" s="292">
        <v>0</v>
      </c>
      <c r="P624" s="298">
        <v>0</v>
      </c>
      <c r="Q624" s="292">
        <v>0</v>
      </c>
      <c r="R624" s="292">
        <v>0</v>
      </c>
      <c r="S624" s="299">
        <v>3</v>
      </c>
    </row>
    <row r="625" spans="1:21" ht="40.5" customHeight="1">
      <c r="A625" s="562"/>
      <c r="B625" s="489" t="s">
        <v>1150</v>
      </c>
      <c r="C625" s="505"/>
      <c r="D625" s="505"/>
      <c r="E625" s="488"/>
      <c r="F625" s="505"/>
      <c r="G625" s="507"/>
      <c r="H625" s="507"/>
      <c r="I625" s="357" t="s">
        <v>14</v>
      </c>
      <c r="J625" s="357" t="s">
        <v>14</v>
      </c>
      <c r="K625" s="357" t="s">
        <v>1153</v>
      </c>
      <c r="L625" s="98" t="s">
        <v>143</v>
      </c>
      <c r="M625" s="100"/>
      <c r="N625" s="100"/>
      <c r="O625" s="100">
        <f>O626</f>
        <v>30000</v>
      </c>
      <c r="P625" s="100">
        <f t="shared" ref="P625:R625" si="99">P626</f>
        <v>30000</v>
      </c>
      <c r="Q625" s="100">
        <f t="shared" si="99"/>
        <v>30000</v>
      </c>
      <c r="R625" s="100">
        <f t="shared" si="99"/>
        <v>30000</v>
      </c>
      <c r="S625" s="289"/>
    </row>
    <row r="626" spans="1:21" ht="48.75" customHeight="1">
      <c r="A626" s="562"/>
      <c r="B626" s="490"/>
      <c r="C626" s="492"/>
      <c r="D626" s="492"/>
      <c r="E626" s="493"/>
      <c r="F626" s="492"/>
      <c r="G626" s="495"/>
      <c r="H626" s="495"/>
      <c r="I626" s="297" t="s">
        <v>14</v>
      </c>
      <c r="J626" s="297" t="s">
        <v>14</v>
      </c>
      <c r="K626" s="297" t="s">
        <v>1153</v>
      </c>
      <c r="L626" s="297" t="s">
        <v>198</v>
      </c>
      <c r="M626" s="292"/>
      <c r="N626" s="292"/>
      <c r="O626" s="292">
        <v>30000</v>
      </c>
      <c r="P626" s="298">
        <v>30000</v>
      </c>
      <c r="Q626" s="292">
        <v>30000</v>
      </c>
      <c r="R626" s="292">
        <v>30000</v>
      </c>
      <c r="S626" s="299">
        <v>3</v>
      </c>
    </row>
    <row r="627" spans="1:21" ht="114.75" customHeight="1">
      <c r="A627" s="562"/>
      <c r="B627" s="489" t="s">
        <v>1154</v>
      </c>
      <c r="C627" s="491" t="s">
        <v>763</v>
      </c>
      <c r="D627" s="491" t="s">
        <v>896</v>
      </c>
      <c r="E627" s="487" t="s">
        <v>206</v>
      </c>
      <c r="F627" s="491" t="s">
        <v>133</v>
      </c>
      <c r="G627" s="494">
        <v>43901</v>
      </c>
      <c r="H627" s="494" t="s">
        <v>134</v>
      </c>
      <c r="I627" s="357" t="s">
        <v>14</v>
      </c>
      <c r="J627" s="357" t="s">
        <v>14</v>
      </c>
      <c r="K627" s="357" t="s">
        <v>768</v>
      </c>
      <c r="L627" s="98" t="s">
        <v>143</v>
      </c>
      <c r="M627" s="100"/>
      <c r="N627" s="100"/>
      <c r="O627" s="100">
        <f>O628</f>
        <v>295000</v>
      </c>
      <c r="P627" s="100">
        <f t="shared" ref="P627:R627" si="100">P628</f>
        <v>0</v>
      </c>
      <c r="Q627" s="100">
        <f t="shared" si="100"/>
        <v>0</v>
      </c>
      <c r="R627" s="100">
        <f t="shared" si="100"/>
        <v>0</v>
      </c>
      <c r="S627" s="289"/>
    </row>
    <row r="628" spans="1:21" ht="82.5" customHeight="1">
      <c r="A628" s="562"/>
      <c r="B628" s="490"/>
      <c r="C628" s="492"/>
      <c r="D628" s="492"/>
      <c r="E628" s="493"/>
      <c r="F628" s="492"/>
      <c r="G628" s="495"/>
      <c r="H628" s="495"/>
      <c r="I628" s="291" t="s">
        <v>14</v>
      </c>
      <c r="J628" s="291" t="s">
        <v>14</v>
      </c>
      <c r="K628" s="297" t="s">
        <v>768</v>
      </c>
      <c r="L628" s="297" t="s">
        <v>141</v>
      </c>
      <c r="M628" s="292"/>
      <c r="N628" s="292"/>
      <c r="O628" s="292">
        <v>295000</v>
      </c>
      <c r="P628" s="298">
        <v>0</v>
      </c>
      <c r="Q628" s="292">
        <v>0</v>
      </c>
      <c r="R628" s="292">
        <v>0</v>
      </c>
      <c r="S628" s="299">
        <v>3</v>
      </c>
    </row>
    <row r="629" spans="1:21" ht="36" customHeight="1">
      <c r="A629" s="562"/>
      <c r="B629" s="499" t="s">
        <v>1155</v>
      </c>
      <c r="C629" s="503" t="s">
        <v>1156</v>
      </c>
      <c r="D629" s="506" t="s">
        <v>896</v>
      </c>
      <c r="E629" s="487" t="s">
        <v>1157</v>
      </c>
      <c r="F629" s="487" t="s">
        <v>133</v>
      </c>
      <c r="G629" s="494">
        <v>43831</v>
      </c>
      <c r="H629" s="487" t="s">
        <v>134</v>
      </c>
      <c r="I629" s="98" t="s">
        <v>14</v>
      </c>
      <c r="J629" s="98" t="s">
        <v>136</v>
      </c>
      <c r="K629" s="99" t="s">
        <v>829</v>
      </c>
      <c r="L629" s="99" t="s">
        <v>143</v>
      </c>
      <c r="M629" s="100">
        <f>M630+M632+M634</f>
        <v>60000</v>
      </c>
      <c r="N629" s="100">
        <f>N630+N632+N634</f>
        <v>60000</v>
      </c>
      <c r="O629" s="100">
        <f>O630+O632+O634+O631+O633+O635</f>
        <v>75000</v>
      </c>
      <c r="P629" s="100">
        <f t="shared" ref="P629:Q629" si="101">P630+P632+P634+P631+P633+P635</f>
        <v>85000</v>
      </c>
      <c r="Q629" s="100">
        <f t="shared" si="101"/>
        <v>85000</v>
      </c>
      <c r="R629" s="100">
        <f>R630+R632+R634+R631+R633+R635</f>
        <v>85000</v>
      </c>
      <c r="S629" s="333"/>
    </row>
    <row r="630" spans="1:21" ht="54" customHeight="1">
      <c r="A630" s="562"/>
      <c r="B630" s="514"/>
      <c r="C630" s="500"/>
      <c r="D630" s="506"/>
      <c r="E630" s="488"/>
      <c r="F630" s="488"/>
      <c r="G630" s="507"/>
      <c r="H630" s="488"/>
      <c r="I630" s="291" t="s">
        <v>14</v>
      </c>
      <c r="J630" s="291" t="s">
        <v>14</v>
      </c>
      <c r="K630" s="297" t="s">
        <v>1158</v>
      </c>
      <c r="L630" s="297" t="s">
        <v>198</v>
      </c>
      <c r="M630" s="292">
        <v>15000</v>
      </c>
      <c r="N630" s="292">
        <v>15000</v>
      </c>
      <c r="O630" s="292"/>
      <c r="P630" s="298"/>
      <c r="Q630" s="292"/>
      <c r="R630" s="292"/>
      <c r="S630" s="299">
        <v>3</v>
      </c>
    </row>
    <row r="631" spans="1:21" ht="54.75" customHeight="1">
      <c r="A631" s="562"/>
      <c r="B631" s="513"/>
      <c r="C631" s="501"/>
      <c r="D631" s="506"/>
      <c r="E631" s="488"/>
      <c r="F631" s="488"/>
      <c r="G631" s="507"/>
      <c r="H631" s="488"/>
      <c r="I631" s="291" t="s">
        <v>14</v>
      </c>
      <c r="J631" s="291" t="s">
        <v>136</v>
      </c>
      <c r="K631" s="297" t="s">
        <v>1158</v>
      </c>
      <c r="L631" s="297" t="s">
        <v>198</v>
      </c>
      <c r="M631" s="292"/>
      <c r="N631" s="292"/>
      <c r="O631" s="292">
        <v>20000</v>
      </c>
      <c r="P631" s="298">
        <v>25000</v>
      </c>
      <c r="Q631" s="292">
        <v>25000</v>
      </c>
      <c r="R631" s="292">
        <v>25000</v>
      </c>
      <c r="S631" s="299">
        <v>3</v>
      </c>
    </row>
    <row r="632" spans="1:21" ht="36.75" customHeight="1">
      <c r="A632" s="562"/>
      <c r="B632" s="499" t="s">
        <v>1159</v>
      </c>
      <c r="C632" s="503" t="s">
        <v>1160</v>
      </c>
      <c r="D632" s="491" t="s">
        <v>896</v>
      </c>
      <c r="E632" s="488"/>
      <c r="F632" s="488"/>
      <c r="G632" s="507"/>
      <c r="H632" s="488"/>
      <c r="I632" s="297" t="s">
        <v>14</v>
      </c>
      <c r="J632" s="297" t="s">
        <v>14</v>
      </c>
      <c r="K632" s="297" t="s">
        <v>1161</v>
      </c>
      <c r="L632" s="297" t="s">
        <v>198</v>
      </c>
      <c r="M632" s="292">
        <v>15000</v>
      </c>
      <c r="N632" s="292">
        <v>15000</v>
      </c>
      <c r="O632" s="292"/>
      <c r="P632" s="298"/>
      <c r="Q632" s="292"/>
      <c r="R632" s="292"/>
      <c r="S632" s="299">
        <v>3</v>
      </c>
    </row>
    <row r="633" spans="1:21" ht="60.75" customHeight="1">
      <c r="A633" s="562"/>
      <c r="B633" s="513"/>
      <c r="C633" s="501"/>
      <c r="D633" s="505"/>
      <c r="E633" s="488"/>
      <c r="F633" s="488"/>
      <c r="G633" s="507"/>
      <c r="H633" s="488"/>
      <c r="I633" s="297" t="s">
        <v>14</v>
      </c>
      <c r="J633" s="297" t="s">
        <v>136</v>
      </c>
      <c r="K633" s="297" t="s">
        <v>1161</v>
      </c>
      <c r="L633" s="297" t="s">
        <v>198</v>
      </c>
      <c r="M633" s="292"/>
      <c r="N633" s="292"/>
      <c r="O633" s="292">
        <v>20000</v>
      </c>
      <c r="P633" s="298">
        <v>20000</v>
      </c>
      <c r="Q633" s="292">
        <v>20000</v>
      </c>
      <c r="R633" s="292">
        <v>20000</v>
      </c>
      <c r="S633" s="299">
        <v>3</v>
      </c>
    </row>
    <row r="634" spans="1:21" ht="102.75" customHeight="1">
      <c r="A634" s="562"/>
      <c r="B634" s="499" t="s">
        <v>1162</v>
      </c>
      <c r="C634" s="503" t="s">
        <v>1163</v>
      </c>
      <c r="D634" s="491" t="s">
        <v>896</v>
      </c>
      <c r="E634" s="488"/>
      <c r="F634" s="488"/>
      <c r="G634" s="507"/>
      <c r="H634" s="488"/>
      <c r="I634" s="297" t="s">
        <v>14</v>
      </c>
      <c r="J634" s="297" t="s">
        <v>14</v>
      </c>
      <c r="K634" s="297" t="s">
        <v>1164</v>
      </c>
      <c r="L634" s="297" t="s">
        <v>198</v>
      </c>
      <c r="M634" s="292">
        <v>30000</v>
      </c>
      <c r="N634" s="292">
        <v>30000</v>
      </c>
      <c r="O634" s="292"/>
      <c r="P634" s="298"/>
      <c r="Q634" s="292"/>
      <c r="R634" s="292"/>
      <c r="S634" s="299">
        <v>3</v>
      </c>
    </row>
    <row r="635" spans="1:21" ht="90" customHeight="1">
      <c r="A635" s="562"/>
      <c r="B635" s="513"/>
      <c r="C635" s="501"/>
      <c r="D635" s="492"/>
      <c r="E635" s="493"/>
      <c r="F635" s="493"/>
      <c r="G635" s="495"/>
      <c r="H635" s="493"/>
      <c r="I635" s="328" t="s">
        <v>14</v>
      </c>
      <c r="J635" s="328" t="s">
        <v>136</v>
      </c>
      <c r="K635" s="297" t="s">
        <v>1164</v>
      </c>
      <c r="L635" s="328" t="s">
        <v>198</v>
      </c>
      <c r="M635" s="292"/>
      <c r="N635" s="292"/>
      <c r="O635" s="292">
        <v>35000</v>
      </c>
      <c r="P635" s="322">
        <v>40000</v>
      </c>
      <c r="Q635" s="323">
        <v>40000</v>
      </c>
      <c r="R635" s="323">
        <v>40000</v>
      </c>
      <c r="S635" s="324">
        <v>3</v>
      </c>
    </row>
    <row r="636" spans="1:21" ht="126.75" customHeight="1">
      <c r="A636" s="562"/>
      <c r="B636" s="515" t="s">
        <v>1165</v>
      </c>
      <c r="C636" s="503" t="s">
        <v>1166</v>
      </c>
      <c r="D636" s="491" t="s">
        <v>896</v>
      </c>
      <c r="E636" s="517" t="s">
        <v>1167</v>
      </c>
      <c r="F636" s="487" t="s">
        <v>133</v>
      </c>
      <c r="G636" s="494">
        <v>45013</v>
      </c>
      <c r="H636" s="494">
        <v>46022</v>
      </c>
      <c r="I636" s="357" t="s">
        <v>14</v>
      </c>
      <c r="J636" s="357" t="s">
        <v>136</v>
      </c>
      <c r="K636" s="357" t="s">
        <v>1168</v>
      </c>
      <c r="L636" s="99" t="s">
        <v>143</v>
      </c>
      <c r="M636" s="100">
        <f t="shared" ref="M636:N636" si="102">M638+M639</f>
        <v>0</v>
      </c>
      <c r="N636" s="100">
        <f t="shared" si="102"/>
        <v>0</v>
      </c>
      <c r="O636" s="100">
        <f>SUM(O637:O639)</f>
        <v>0</v>
      </c>
      <c r="P636" s="100">
        <f t="shared" ref="P636:R636" si="103">SUM(P637:P639)</f>
        <v>185700</v>
      </c>
      <c r="Q636" s="100">
        <f t="shared" si="103"/>
        <v>0</v>
      </c>
      <c r="R636" s="100">
        <f t="shared" si="103"/>
        <v>0</v>
      </c>
      <c r="S636" s="333"/>
    </row>
    <row r="637" spans="1:21" ht="94.5" customHeight="1">
      <c r="A637" s="562"/>
      <c r="B637" s="516"/>
      <c r="C637" s="500"/>
      <c r="D637" s="505"/>
      <c r="E637" s="518"/>
      <c r="F637" s="493"/>
      <c r="G637" s="495"/>
      <c r="H637" s="493"/>
      <c r="I637" s="328" t="s">
        <v>14</v>
      </c>
      <c r="J637" s="328" t="s">
        <v>136</v>
      </c>
      <c r="K637" s="297" t="s">
        <v>1168</v>
      </c>
      <c r="L637" s="328" t="s">
        <v>141</v>
      </c>
      <c r="M637" s="292"/>
      <c r="N637" s="292"/>
      <c r="O637" s="292">
        <v>0</v>
      </c>
      <c r="P637" s="322">
        <v>143000</v>
      </c>
      <c r="Q637" s="323">
        <v>0</v>
      </c>
      <c r="R637" s="323">
        <v>0</v>
      </c>
      <c r="S637" s="324">
        <v>3</v>
      </c>
      <c r="U637" s="2" t="s">
        <v>981</v>
      </c>
    </row>
    <row r="638" spans="1:21" ht="66" customHeight="1">
      <c r="A638" s="562"/>
      <c r="B638" s="358" t="s">
        <v>1169</v>
      </c>
      <c r="C638" s="500"/>
      <c r="D638" s="505"/>
      <c r="E638" s="519" t="s">
        <v>1170</v>
      </c>
      <c r="F638" s="487" t="s">
        <v>133</v>
      </c>
      <c r="G638" s="494">
        <v>44606</v>
      </c>
      <c r="H638" s="487" t="s">
        <v>134</v>
      </c>
      <c r="I638" s="328" t="s">
        <v>14</v>
      </c>
      <c r="J638" s="328" t="s">
        <v>136</v>
      </c>
      <c r="K638" s="297" t="s">
        <v>1168</v>
      </c>
      <c r="L638" s="328" t="s">
        <v>141</v>
      </c>
      <c r="M638" s="292">
        <v>0</v>
      </c>
      <c r="N638" s="292">
        <v>0</v>
      </c>
      <c r="O638" s="292">
        <v>0</v>
      </c>
      <c r="P638" s="322">
        <v>42700</v>
      </c>
      <c r="Q638" s="323">
        <v>0</v>
      </c>
      <c r="R638" s="323">
        <v>0</v>
      </c>
      <c r="S638" s="324">
        <v>3</v>
      </c>
      <c r="U638" s="2" t="s">
        <v>1171</v>
      </c>
    </row>
    <row r="639" spans="1:21" ht="55.5" customHeight="1">
      <c r="A639" s="563"/>
      <c r="B639" s="358" t="s">
        <v>1172</v>
      </c>
      <c r="C639" s="778"/>
      <c r="D639" s="492"/>
      <c r="E639" s="519"/>
      <c r="F639" s="493"/>
      <c r="G639" s="495"/>
      <c r="H639" s="493"/>
      <c r="I639" s="297" t="s">
        <v>14</v>
      </c>
      <c r="J639" s="297" t="s">
        <v>136</v>
      </c>
      <c r="K639" s="297" t="s">
        <v>1168</v>
      </c>
      <c r="L639" s="297" t="s">
        <v>198</v>
      </c>
      <c r="M639" s="292">
        <v>0</v>
      </c>
      <c r="N639" s="292">
        <v>0</v>
      </c>
      <c r="O639" s="292">
        <v>0</v>
      </c>
      <c r="P639" s="292">
        <v>0</v>
      </c>
      <c r="Q639" s="292">
        <v>0</v>
      </c>
      <c r="R639" s="292">
        <v>0</v>
      </c>
      <c r="S639" s="289">
        <v>3</v>
      </c>
    </row>
    <row r="640" spans="1:21" ht="99.75" customHeight="1">
      <c r="A640" s="562"/>
      <c r="B640" s="499" t="s">
        <v>1173</v>
      </c>
      <c r="C640" s="503" t="s">
        <v>1174</v>
      </c>
      <c r="D640" s="491" t="s">
        <v>896</v>
      </c>
      <c r="E640" s="60" t="s">
        <v>1175</v>
      </c>
      <c r="F640" s="301" t="s">
        <v>133</v>
      </c>
      <c r="G640" s="302">
        <v>42479</v>
      </c>
      <c r="H640" s="104" t="s">
        <v>134</v>
      </c>
      <c r="I640" s="99" t="s">
        <v>14</v>
      </c>
      <c r="J640" s="99" t="s">
        <v>136</v>
      </c>
      <c r="K640" s="99" t="s">
        <v>1176</v>
      </c>
      <c r="L640" s="99" t="s">
        <v>143</v>
      </c>
      <c r="M640" s="100">
        <f t="shared" ref="M640:N640" si="104">M641+M642</f>
        <v>5245000</v>
      </c>
      <c r="N640" s="100">
        <f t="shared" si="104"/>
        <v>5244709.17</v>
      </c>
      <c r="O640" s="100">
        <f>SUM(O641:O643)</f>
        <v>6168000</v>
      </c>
      <c r="P640" s="100">
        <f t="shared" ref="P640:R640" si="105">SUM(P641:P643)</f>
        <v>5955200</v>
      </c>
      <c r="Q640" s="100">
        <f t="shared" si="105"/>
        <v>5955200</v>
      </c>
      <c r="R640" s="100">
        <f t="shared" si="105"/>
        <v>5955200</v>
      </c>
      <c r="S640" s="287"/>
    </row>
    <row r="641" spans="1:19" ht="75.75" customHeight="1">
      <c r="A641" s="562"/>
      <c r="B641" s="514"/>
      <c r="C641" s="500"/>
      <c r="D641" s="505"/>
      <c r="E641" s="487" t="s">
        <v>1177</v>
      </c>
      <c r="F641" s="487" t="s">
        <v>133</v>
      </c>
      <c r="G641" s="494">
        <v>39448</v>
      </c>
      <c r="H641" s="494" t="s">
        <v>134</v>
      </c>
      <c r="I641" s="297" t="s">
        <v>14</v>
      </c>
      <c r="J641" s="297" t="s">
        <v>136</v>
      </c>
      <c r="K641" s="297" t="s">
        <v>1176</v>
      </c>
      <c r="L641" s="297" t="s">
        <v>147</v>
      </c>
      <c r="M641" s="292">
        <v>4033698</v>
      </c>
      <c r="N641" s="292">
        <v>4033407.39</v>
      </c>
      <c r="O641" s="292">
        <v>4741400</v>
      </c>
      <c r="P641" s="298">
        <v>4573900</v>
      </c>
      <c r="Q641" s="292">
        <v>4573900</v>
      </c>
      <c r="R641" s="292">
        <v>4573900</v>
      </c>
      <c r="S641" s="299">
        <v>3</v>
      </c>
    </row>
    <row r="642" spans="1:19" ht="32.25" customHeight="1">
      <c r="A642" s="562"/>
      <c r="B642" s="514"/>
      <c r="C642" s="500"/>
      <c r="D642" s="505"/>
      <c r="E642" s="488"/>
      <c r="F642" s="488"/>
      <c r="G642" s="507"/>
      <c r="H642" s="507"/>
      <c r="I642" s="297" t="s">
        <v>14</v>
      </c>
      <c r="J642" s="297" t="s">
        <v>136</v>
      </c>
      <c r="K642" s="297" t="s">
        <v>1176</v>
      </c>
      <c r="L642" s="297" t="s">
        <v>74</v>
      </c>
      <c r="M642" s="292">
        <v>1211302</v>
      </c>
      <c r="N642" s="292">
        <v>1211301.78</v>
      </c>
      <c r="O642" s="292">
        <v>1375720</v>
      </c>
      <c r="P642" s="298">
        <v>1381300</v>
      </c>
      <c r="Q642" s="292">
        <v>1381300</v>
      </c>
      <c r="R642" s="292">
        <v>1381300</v>
      </c>
      <c r="S642" s="299">
        <v>3</v>
      </c>
    </row>
    <row r="643" spans="1:19" ht="32.25" customHeight="1">
      <c r="A643" s="562"/>
      <c r="B643" s="513"/>
      <c r="C643" s="501"/>
      <c r="D643" s="492"/>
      <c r="E643" s="493"/>
      <c r="F643" s="493"/>
      <c r="G643" s="495"/>
      <c r="H643" s="495"/>
      <c r="I643" s="297" t="s">
        <v>14</v>
      </c>
      <c r="J643" s="297" t="s">
        <v>136</v>
      </c>
      <c r="K643" s="297" t="s">
        <v>1176</v>
      </c>
      <c r="L643" s="297" t="s">
        <v>148</v>
      </c>
      <c r="M643" s="292"/>
      <c r="N643" s="292"/>
      <c r="O643" s="292">
        <v>50880</v>
      </c>
      <c r="P643" s="298">
        <v>0</v>
      </c>
      <c r="Q643" s="292">
        <v>0</v>
      </c>
      <c r="R643" s="292">
        <v>0</v>
      </c>
      <c r="S643" s="299">
        <v>3</v>
      </c>
    </row>
    <row r="644" spans="1:19" ht="114" customHeight="1">
      <c r="A644" s="562"/>
      <c r="B644" s="499" t="s">
        <v>1178</v>
      </c>
      <c r="C644" s="503" t="s">
        <v>1179</v>
      </c>
      <c r="D644" s="491" t="s">
        <v>896</v>
      </c>
      <c r="E644" s="103" t="s">
        <v>1180</v>
      </c>
      <c r="F644" s="301" t="s">
        <v>133</v>
      </c>
      <c r="G644" s="302">
        <v>40864</v>
      </c>
      <c r="H644" s="395" t="s">
        <v>134</v>
      </c>
      <c r="I644" s="99" t="s">
        <v>14</v>
      </c>
      <c r="J644" s="99" t="s">
        <v>136</v>
      </c>
      <c r="K644" s="33" t="s">
        <v>1181</v>
      </c>
      <c r="L644" s="99" t="s">
        <v>143</v>
      </c>
      <c r="M644" s="100">
        <f>SUM(M645:M651)</f>
        <v>21576019</v>
      </c>
      <c r="N644" s="100">
        <f>SUM(N645:N651)</f>
        <v>21476538.629999999</v>
      </c>
      <c r="O644" s="100">
        <f>SUM(O645:O651)</f>
        <v>25764500</v>
      </c>
      <c r="P644" s="100">
        <f t="shared" ref="P644:R644" si="106">SUM(P645:P651)</f>
        <v>25415400</v>
      </c>
      <c r="Q644" s="100">
        <f t="shared" si="106"/>
        <v>25415400</v>
      </c>
      <c r="R644" s="100">
        <f t="shared" si="106"/>
        <v>25415400</v>
      </c>
      <c r="S644" s="287"/>
    </row>
    <row r="645" spans="1:19" ht="35.25" customHeight="1">
      <c r="A645" s="562"/>
      <c r="B645" s="514"/>
      <c r="C645" s="500"/>
      <c r="D645" s="505"/>
      <c r="E645" s="488" t="s">
        <v>1182</v>
      </c>
      <c r="F645" s="487" t="s">
        <v>133</v>
      </c>
      <c r="G645" s="494">
        <v>43466</v>
      </c>
      <c r="H645" s="487" t="s">
        <v>865</v>
      </c>
      <c r="I645" s="297" t="s">
        <v>14</v>
      </c>
      <c r="J645" s="297" t="s">
        <v>136</v>
      </c>
      <c r="K645" s="359" t="s">
        <v>1181</v>
      </c>
      <c r="L645" s="297" t="s">
        <v>144</v>
      </c>
      <c r="M645" s="292">
        <v>15133400</v>
      </c>
      <c r="N645" s="292">
        <v>15133322.34</v>
      </c>
      <c r="O645" s="292">
        <v>18391100</v>
      </c>
      <c r="P645" s="298">
        <v>18103300</v>
      </c>
      <c r="Q645" s="292">
        <v>18103300</v>
      </c>
      <c r="R645" s="292">
        <v>18103300</v>
      </c>
      <c r="S645" s="299">
        <v>3</v>
      </c>
    </row>
    <row r="646" spans="1:19">
      <c r="A646" s="562"/>
      <c r="B646" s="514"/>
      <c r="C646" s="500"/>
      <c r="D646" s="505"/>
      <c r="E646" s="488"/>
      <c r="F646" s="488"/>
      <c r="G646" s="507"/>
      <c r="H646" s="488"/>
      <c r="I646" s="297" t="s">
        <v>14</v>
      </c>
      <c r="J646" s="297" t="s">
        <v>136</v>
      </c>
      <c r="K646" s="359" t="s">
        <v>1181</v>
      </c>
      <c r="L646" s="297" t="s">
        <v>84</v>
      </c>
      <c r="M646" s="292">
        <v>4503319</v>
      </c>
      <c r="N646" s="292">
        <v>4502293.92</v>
      </c>
      <c r="O646" s="292">
        <v>5528500</v>
      </c>
      <c r="P646" s="298">
        <v>5467200</v>
      </c>
      <c r="Q646" s="292">
        <v>5467200</v>
      </c>
      <c r="R646" s="292">
        <v>5467200</v>
      </c>
      <c r="S646" s="299">
        <v>3</v>
      </c>
    </row>
    <row r="647" spans="1:19">
      <c r="A647" s="562"/>
      <c r="B647" s="514"/>
      <c r="C647" s="500"/>
      <c r="D647" s="505"/>
      <c r="E647" s="488"/>
      <c r="F647" s="488"/>
      <c r="G647" s="507"/>
      <c r="H647" s="488"/>
      <c r="I647" s="297" t="s">
        <v>14</v>
      </c>
      <c r="J647" s="297" t="s">
        <v>136</v>
      </c>
      <c r="K647" s="359" t="s">
        <v>1181</v>
      </c>
      <c r="L647" s="176" t="s">
        <v>141</v>
      </c>
      <c r="M647" s="292">
        <v>1655500</v>
      </c>
      <c r="N647" s="292">
        <v>1616694.66</v>
      </c>
      <c r="O647" s="292">
        <v>1514900</v>
      </c>
      <c r="P647" s="298">
        <v>1514900</v>
      </c>
      <c r="Q647" s="292">
        <v>1514900</v>
      </c>
      <c r="R647" s="292">
        <v>1514900</v>
      </c>
      <c r="S647" s="299">
        <v>3</v>
      </c>
    </row>
    <row r="648" spans="1:19">
      <c r="A648" s="562"/>
      <c r="B648" s="514"/>
      <c r="C648" s="500"/>
      <c r="D648" s="505"/>
      <c r="E648" s="488"/>
      <c r="F648" s="488"/>
      <c r="G648" s="507"/>
      <c r="H648" s="488"/>
      <c r="I648" s="297" t="s">
        <v>14</v>
      </c>
      <c r="J648" s="297" t="s">
        <v>136</v>
      </c>
      <c r="K648" s="359" t="s">
        <v>1181</v>
      </c>
      <c r="L648" s="176" t="s">
        <v>209</v>
      </c>
      <c r="M648" s="292">
        <v>263900</v>
      </c>
      <c r="N648" s="292">
        <v>204327.71</v>
      </c>
      <c r="O648" s="292">
        <v>309800</v>
      </c>
      <c r="P648" s="298">
        <v>309800</v>
      </c>
      <c r="Q648" s="292">
        <v>309800</v>
      </c>
      <c r="R648" s="292">
        <v>309800</v>
      </c>
      <c r="S648" s="299">
        <v>3</v>
      </c>
    </row>
    <row r="649" spans="1:19">
      <c r="A649" s="562"/>
      <c r="B649" s="514"/>
      <c r="C649" s="500"/>
      <c r="D649" s="505"/>
      <c r="E649" s="488"/>
      <c r="F649" s="488"/>
      <c r="G649" s="507"/>
      <c r="H649" s="488"/>
      <c r="I649" s="297" t="s">
        <v>14</v>
      </c>
      <c r="J649" s="297" t="s">
        <v>136</v>
      </c>
      <c r="K649" s="359" t="s">
        <v>1181</v>
      </c>
      <c r="L649" s="176" t="s">
        <v>145</v>
      </c>
      <c r="M649" s="292">
        <v>19900</v>
      </c>
      <c r="N649" s="292">
        <v>19900</v>
      </c>
      <c r="O649" s="292">
        <v>20100</v>
      </c>
      <c r="P649" s="298">
        <v>20100</v>
      </c>
      <c r="Q649" s="292">
        <v>20100</v>
      </c>
      <c r="R649" s="292">
        <v>20100</v>
      </c>
      <c r="S649" s="299">
        <v>3</v>
      </c>
    </row>
    <row r="650" spans="1:19">
      <c r="A650" s="562"/>
      <c r="B650" s="514"/>
      <c r="C650" s="500"/>
      <c r="D650" s="505"/>
      <c r="E650" s="488"/>
      <c r="F650" s="488"/>
      <c r="G650" s="507"/>
      <c r="H650" s="488"/>
      <c r="I650" s="297" t="s">
        <v>14</v>
      </c>
      <c r="J650" s="297" t="s">
        <v>136</v>
      </c>
      <c r="K650" s="359" t="s">
        <v>1181</v>
      </c>
      <c r="L650" s="176" t="s">
        <v>146</v>
      </c>
      <c r="M650" s="292">
        <v>0</v>
      </c>
      <c r="N650" s="292">
        <v>0</v>
      </c>
      <c r="O650" s="292">
        <v>0</v>
      </c>
      <c r="P650" s="298">
        <v>0</v>
      </c>
      <c r="Q650" s="292">
        <v>0</v>
      </c>
      <c r="R650" s="292">
        <v>0</v>
      </c>
      <c r="S650" s="299">
        <v>3</v>
      </c>
    </row>
    <row r="651" spans="1:19">
      <c r="A651" s="562"/>
      <c r="B651" s="514"/>
      <c r="C651" s="500"/>
      <c r="D651" s="505"/>
      <c r="E651" s="488"/>
      <c r="F651" s="488"/>
      <c r="G651" s="507"/>
      <c r="H651" s="488"/>
      <c r="I651" s="297" t="s">
        <v>14</v>
      </c>
      <c r="J651" s="297" t="s">
        <v>136</v>
      </c>
      <c r="K651" s="359" t="s">
        <v>1181</v>
      </c>
      <c r="L651" s="176" t="s">
        <v>44</v>
      </c>
      <c r="M651" s="292">
        <v>0</v>
      </c>
      <c r="N651" s="292">
        <v>0</v>
      </c>
      <c r="O651" s="292">
        <v>100</v>
      </c>
      <c r="P651" s="298">
        <v>100</v>
      </c>
      <c r="Q651" s="292">
        <v>100</v>
      </c>
      <c r="R651" s="292">
        <v>100</v>
      </c>
      <c r="S651" s="299">
        <v>3</v>
      </c>
    </row>
    <row r="652" spans="1:19" ht="156.75" customHeight="1">
      <c r="A652" s="562"/>
      <c r="B652" s="499" t="s">
        <v>1183</v>
      </c>
      <c r="C652" s="503" t="s">
        <v>1184</v>
      </c>
      <c r="D652" s="503" t="s">
        <v>896</v>
      </c>
      <c r="E652" s="104" t="s">
        <v>1185</v>
      </c>
      <c r="F652" s="93" t="s">
        <v>133</v>
      </c>
      <c r="G652" s="290">
        <v>40855</v>
      </c>
      <c r="H652" s="93" t="s">
        <v>865</v>
      </c>
      <c r="I652" s="98" t="s">
        <v>14</v>
      </c>
      <c r="J652" s="306" t="s">
        <v>136</v>
      </c>
      <c r="K652" s="286" t="s">
        <v>1186</v>
      </c>
      <c r="L652" s="98" t="s">
        <v>143</v>
      </c>
      <c r="M652" s="100">
        <f>M656+M653+M654+M655</f>
        <v>5246498</v>
      </c>
      <c r="N652" s="100">
        <f>N656+N653+N654+N655</f>
        <v>5213111.1500000004</v>
      </c>
      <c r="O652" s="100">
        <f>O656+O653+O654+O655</f>
        <v>5540400</v>
      </c>
      <c r="P652" s="288">
        <f t="shared" ref="P652:R652" si="107">P656+P653+P654+P655</f>
        <v>5278000</v>
      </c>
      <c r="Q652" s="310">
        <f t="shared" si="107"/>
        <v>5278000</v>
      </c>
      <c r="R652" s="310">
        <f t="shared" si="107"/>
        <v>5278000</v>
      </c>
      <c r="S652" s="360"/>
    </row>
    <row r="653" spans="1:19" ht="63.75" customHeight="1">
      <c r="A653" s="562"/>
      <c r="B653" s="500"/>
      <c r="C653" s="500"/>
      <c r="D653" s="500"/>
      <c r="E653" s="487" t="s">
        <v>1187</v>
      </c>
      <c r="F653" s="487" t="s">
        <v>133</v>
      </c>
      <c r="G653" s="494">
        <v>39675</v>
      </c>
      <c r="H653" s="487" t="s">
        <v>865</v>
      </c>
      <c r="I653" s="297" t="s">
        <v>14</v>
      </c>
      <c r="J653" s="297" t="s">
        <v>136</v>
      </c>
      <c r="K653" s="176" t="s">
        <v>1186</v>
      </c>
      <c r="L653" s="176" t="s">
        <v>144</v>
      </c>
      <c r="M653" s="292">
        <v>3589100</v>
      </c>
      <c r="N653" s="292">
        <v>3588787.8</v>
      </c>
      <c r="O653" s="292">
        <v>3953500</v>
      </c>
      <c r="P653" s="298">
        <v>3749300</v>
      </c>
      <c r="Q653" s="292">
        <v>3749300</v>
      </c>
      <c r="R653" s="292">
        <v>3749300</v>
      </c>
      <c r="S653" s="299">
        <v>3</v>
      </c>
    </row>
    <row r="654" spans="1:19">
      <c r="A654" s="562"/>
      <c r="B654" s="500"/>
      <c r="C654" s="500"/>
      <c r="D654" s="500"/>
      <c r="E654" s="488"/>
      <c r="F654" s="488"/>
      <c r="G654" s="507"/>
      <c r="H654" s="488"/>
      <c r="I654" s="297" t="s">
        <v>14</v>
      </c>
      <c r="J654" s="297" t="s">
        <v>136</v>
      </c>
      <c r="K654" s="176" t="s">
        <v>1186</v>
      </c>
      <c r="L654" s="176" t="s">
        <v>84</v>
      </c>
      <c r="M654" s="292">
        <v>1076298</v>
      </c>
      <c r="N654" s="292">
        <v>1075831.3500000001</v>
      </c>
      <c r="O654" s="292">
        <v>1190500</v>
      </c>
      <c r="P654" s="298">
        <v>1132300</v>
      </c>
      <c r="Q654" s="292">
        <v>1132300</v>
      </c>
      <c r="R654" s="292">
        <v>1132300</v>
      </c>
      <c r="S654" s="299">
        <v>3</v>
      </c>
    </row>
    <row r="655" spans="1:19">
      <c r="A655" s="562"/>
      <c r="B655" s="500"/>
      <c r="C655" s="500"/>
      <c r="D655" s="500"/>
      <c r="E655" s="488"/>
      <c r="F655" s="488"/>
      <c r="G655" s="507"/>
      <c r="H655" s="488"/>
      <c r="I655" s="297" t="s">
        <v>14</v>
      </c>
      <c r="J655" s="297" t="s">
        <v>136</v>
      </c>
      <c r="K655" s="176" t="s">
        <v>1186</v>
      </c>
      <c r="L655" s="176" t="s">
        <v>15</v>
      </c>
      <c r="M655" s="292"/>
      <c r="N655" s="292">
        <v>0</v>
      </c>
      <c r="O655" s="292">
        <v>0</v>
      </c>
      <c r="P655" s="298">
        <v>0</v>
      </c>
      <c r="Q655" s="292">
        <v>0</v>
      </c>
      <c r="R655" s="292">
        <v>0</v>
      </c>
      <c r="S655" s="299">
        <v>3</v>
      </c>
    </row>
    <row r="656" spans="1:19">
      <c r="A656" s="562"/>
      <c r="B656" s="500"/>
      <c r="C656" s="501"/>
      <c r="D656" s="501"/>
      <c r="E656" s="493"/>
      <c r="F656" s="493"/>
      <c r="G656" s="495"/>
      <c r="H656" s="493"/>
      <c r="I656" s="297" t="s">
        <v>14</v>
      </c>
      <c r="J656" s="297" t="s">
        <v>136</v>
      </c>
      <c r="K656" s="176" t="s">
        <v>1186</v>
      </c>
      <c r="L656" s="176" t="s">
        <v>141</v>
      </c>
      <c r="M656" s="292">
        <v>581100</v>
      </c>
      <c r="N656" s="292">
        <v>548492</v>
      </c>
      <c r="O656" s="292">
        <v>396400</v>
      </c>
      <c r="P656" s="298">
        <v>396400</v>
      </c>
      <c r="Q656" s="292">
        <v>396400</v>
      </c>
      <c r="R656" s="292">
        <v>396400</v>
      </c>
      <c r="S656" s="299">
        <v>3</v>
      </c>
    </row>
    <row r="657" spans="1:19" ht="65.25" customHeight="1">
      <c r="A657" s="562"/>
      <c r="B657" s="489" t="s">
        <v>1188</v>
      </c>
      <c r="C657" s="503" t="s">
        <v>1189</v>
      </c>
      <c r="D657" s="491" t="s">
        <v>896</v>
      </c>
      <c r="E657" s="487" t="s">
        <v>1190</v>
      </c>
      <c r="F657" s="487" t="s">
        <v>133</v>
      </c>
      <c r="G657" s="494">
        <v>44799</v>
      </c>
      <c r="H657" s="487" t="s">
        <v>134</v>
      </c>
      <c r="I657" s="99" t="s">
        <v>14</v>
      </c>
      <c r="J657" s="99" t="s">
        <v>136</v>
      </c>
      <c r="K657" s="286" t="s">
        <v>300</v>
      </c>
      <c r="L657" s="286" t="s">
        <v>143</v>
      </c>
      <c r="M657" s="100">
        <f>M658+M659</f>
        <v>156400</v>
      </c>
      <c r="N657" s="100">
        <f>N658+N659</f>
        <v>156400</v>
      </c>
      <c r="O657" s="100">
        <f>O658+O659</f>
        <v>203100</v>
      </c>
      <c r="P657" s="303">
        <f t="shared" ref="P657:R657" si="108">P658+P659</f>
        <v>0</v>
      </c>
      <c r="Q657" s="303">
        <f t="shared" si="108"/>
        <v>0</v>
      </c>
      <c r="R657" s="303">
        <f t="shared" si="108"/>
        <v>0</v>
      </c>
      <c r="S657" s="299"/>
    </row>
    <row r="658" spans="1:19" ht="62.25" customHeight="1">
      <c r="A658" s="562"/>
      <c r="B658" s="502"/>
      <c r="C658" s="500"/>
      <c r="D658" s="505"/>
      <c r="E658" s="488"/>
      <c r="F658" s="488"/>
      <c r="G658" s="507"/>
      <c r="H658" s="488"/>
      <c r="I658" s="297" t="s">
        <v>14</v>
      </c>
      <c r="J658" s="297" t="s">
        <v>136</v>
      </c>
      <c r="K658" s="176" t="s">
        <v>300</v>
      </c>
      <c r="L658" s="176" t="s">
        <v>147</v>
      </c>
      <c r="M658" s="292">
        <v>120125</v>
      </c>
      <c r="N658" s="292">
        <v>120125</v>
      </c>
      <c r="O658" s="292">
        <v>156000</v>
      </c>
      <c r="P658" s="298">
        <v>0</v>
      </c>
      <c r="Q658" s="292">
        <v>0</v>
      </c>
      <c r="R658" s="292">
        <v>0</v>
      </c>
      <c r="S658" s="299">
        <v>3</v>
      </c>
    </row>
    <row r="659" spans="1:19" ht="52.5" customHeight="1">
      <c r="A659" s="562"/>
      <c r="B659" s="490"/>
      <c r="C659" s="501"/>
      <c r="D659" s="492"/>
      <c r="E659" s="493"/>
      <c r="F659" s="493"/>
      <c r="G659" s="495"/>
      <c r="H659" s="493"/>
      <c r="I659" s="297" t="s">
        <v>14</v>
      </c>
      <c r="J659" s="297" t="s">
        <v>136</v>
      </c>
      <c r="K659" s="176" t="s">
        <v>300</v>
      </c>
      <c r="L659" s="176" t="s">
        <v>74</v>
      </c>
      <c r="M659" s="292">
        <v>36275</v>
      </c>
      <c r="N659" s="292">
        <v>36275</v>
      </c>
      <c r="O659" s="292">
        <v>47100</v>
      </c>
      <c r="P659" s="298">
        <v>0</v>
      </c>
      <c r="Q659" s="292">
        <v>0</v>
      </c>
      <c r="R659" s="292">
        <v>0</v>
      </c>
      <c r="S659" s="299">
        <v>3</v>
      </c>
    </row>
    <row r="660" spans="1:19" ht="84.75" customHeight="1">
      <c r="A660" s="562"/>
      <c r="B660" s="499" t="s">
        <v>1191</v>
      </c>
      <c r="C660" s="503" t="s">
        <v>1192</v>
      </c>
      <c r="D660" s="491" t="s">
        <v>896</v>
      </c>
      <c r="E660" s="93" t="s">
        <v>903</v>
      </c>
      <c r="F660" s="339" t="s">
        <v>133</v>
      </c>
      <c r="G660" s="290">
        <v>39814</v>
      </c>
      <c r="H660" s="339" t="s">
        <v>134</v>
      </c>
      <c r="I660" s="99" t="s">
        <v>14</v>
      </c>
      <c r="J660" s="99" t="s">
        <v>136</v>
      </c>
      <c r="K660" s="99" t="s">
        <v>1193</v>
      </c>
      <c r="L660" s="99" t="s">
        <v>143</v>
      </c>
      <c r="M660" s="100">
        <f t="shared" ref="M660:R660" si="109">M661</f>
        <v>45000</v>
      </c>
      <c r="N660" s="100">
        <f t="shared" si="109"/>
        <v>45000</v>
      </c>
      <c r="O660" s="100">
        <f t="shared" si="109"/>
        <v>60000</v>
      </c>
      <c r="P660" s="303">
        <f t="shared" si="109"/>
        <v>60000</v>
      </c>
      <c r="Q660" s="100">
        <f t="shared" si="109"/>
        <v>60000</v>
      </c>
      <c r="R660" s="100">
        <f t="shared" si="109"/>
        <v>60000</v>
      </c>
      <c r="S660" s="316"/>
    </row>
    <row r="661" spans="1:19" ht="151.5" customHeight="1">
      <c r="A661" s="562"/>
      <c r="B661" s="513"/>
      <c r="C661" s="501"/>
      <c r="D661" s="492"/>
      <c r="E661" s="93" t="s">
        <v>910</v>
      </c>
      <c r="F661" s="104" t="s">
        <v>133</v>
      </c>
      <c r="G661" s="290">
        <v>43831</v>
      </c>
      <c r="H661" s="339" t="s">
        <v>134</v>
      </c>
      <c r="I661" s="176" t="s">
        <v>14</v>
      </c>
      <c r="J661" s="176" t="s">
        <v>136</v>
      </c>
      <c r="K661" s="297" t="s">
        <v>1193</v>
      </c>
      <c r="L661" s="176" t="s">
        <v>198</v>
      </c>
      <c r="M661" s="292">
        <v>45000</v>
      </c>
      <c r="N661" s="292">
        <v>45000</v>
      </c>
      <c r="O661" s="292">
        <v>60000</v>
      </c>
      <c r="P661" s="298">
        <v>60000</v>
      </c>
      <c r="Q661" s="292">
        <v>60000</v>
      </c>
      <c r="R661" s="292">
        <v>60000</v>
      </c>
      <c r="S661" s="299">
        <v>3</v>
      </c>
    </row>
    <row r="662" spans="1:19" ht="95.25" customHeight="1">
      <c r="A662" s="562"/>
      <c r="B662" s="499" t="s">
        <v>1194</v>
      </c>
      <c r="C662" s="503" t="s">
        <v>1195</v>
      </c>
      <c r="D662" s="491" t="s">
        <v>896</v>
      </c>
      <c r="E662" s="104" t="s">
        <v>903</v>
      </c>
      <c r="F662" s="339" t="s">
        <v>133</v>
      </c>
      <c r="G662" s="290">
        <v>39814</v>
      </c>
      <c r="H662" s="361" t="s">
        <v>1196</v>
      </c>
      <c r="I662" s="286" t="s">
        <v>136</v>
      </c>
      <c r="J662" s="286" t="s">
        <v>136</v>
      </c>
      <c r="K662" s="99" t="s">
        <v>1197</v>
      </c>
      <c r="L662" s="286" t="s">
        <v>143</v>
      </c>
      <c r="M662" s="100">
        <f t="shared" ref="M662:R662" si="110">M663+M664</f>
        <v>235000</v>
      </c>
      <c r="N662" s="100">
        <f t="shared" si="110"/>
        <v>235000</v>
      </c>
      <c r="O662" s="100">
        <f t="shared" si="110"/>
        <v>280000</v>
      </c>
      <c r="P662" s="362">
        <f>P663+P664</f>
        <v>280000</v>
      </c>
      <c r="Q662" s="363">
        <f t="shared" si="110"/>
        <v>280000</v>
      </c>
      <c r="R662" s="363">
        <f t="shared" si="110"/>
        <v>280000</v>
      </c>
      <c r="S662" s="299"/>
    </row>
    <row r="663" spans="1:19" ht="56.25" customHeight="1">
      <c r="A663" s="562"/>
      <c r="B663" s="513"/>
      <c r="C663" s="500"/>
      <c r="D663" s="505"/>
      <c r="E663" s="505" t="s">
        <v>910</v>
      </c>
      <c r="F663" s="491" t="s">
        <v>133</v>
      </c>
      <c r="G663" s="494">
        <v>42732</v>
      </c>
      <c r="H663" s="509" t="s">
        <v>1196</v>
      </c>
      <c r="I663" s="297" t="s">
        <v>14</v>
      </c>
      <c r="J663" s="176" t="s">
        <v>136</v>
      </c>
      <c r="K663" s="297" t="s">
        <v>1197</v>
      </c>
      <c r="L663" s="297" t="s">
        <v>141</v>
      </c>
      <c r="M663" s="292">
        <v>45000</v>
      </c>
      <c r="N663" s="292">
        <v>45000</v>
      </c>
      <c r="O663" s="292">
        <v>45000</v>
      </c>
      <c r="P663" s="298">
        <v>36500</v>
      </c>
      <c r="Q663" s="292">
        <v>36500</v>
      </c>
      <c r="R663" s="292">
        <v>36500</v>
      </c>
      <c r="S663" s="299">
        <v>3</v>
      </c>
    </row>
    <row r="664" spans="1:19" ht="81.75" customHeight="1">
      <c r="A664" s="562"/>
      <c r="B664" s="295" t="s">
        <v>1198</v>
      </c>
      <c r="C664" s="501"/>
      <c r="D664" s="492"/>
      <c r="E664" s="492"/>
      <c r="F664" s="492"/>
      <c r="G664" s="495"/>
      <c r="H664" s="510"/>
      <c r="I664" s="176" t="s">
        <v>14</v>
      </c>
      <c r="J664" s="176" t="s">
        <v>136</v>
      </c>
      <c r="K664" s="297" t="s">
        <v>1197</v>
      </c>
      <c r="L664" s="176" t="s">
        <v>198</v>
      </c>
      <c r="M664" s="292">
        <v>190000</v>
      </c>
      <c r="N664" s="292">
        <v>190000</v>
      </c>
      <c r="O664" s="292">
        <v>235000</v>
      </c>
      <c r="P664" s="293">
        <v>243500</v>
      </c>
      <c r="Q664" s="294">
        <v>243500</v>
      </c>
      <c r="R664" s="292">
        <v>243500</v>
      </c>
      <c r="S664" s="289">
        <v>3</v>
      </c>
    </row>
    <row r="665" spans="1:19" ht="56.25" customHeight="1">
      <c r="A665" s="562"/>
      <c r="B665" s="499" t="s">
        <v>1199</v>
      </c>
      <c r="C665" s="503" t="s">
        <v>1200</v>
      </c>
      <c r="D665" s="491" t="s">
        <v>896</v>
      </c>
      <c r="E665" s="487" t="s">
        <v>1201</v>
      </c>
      <c r="F665" s="487" t="s">
        <v>838</v>
      </c>
      <c r="G665" s="494">
        <v>38718</v>
      </c>
      <c r="H665" s="487" t="s">
        <v>134</v>
      </c>
      <c r="I665" s="98" t="s">
        <v>14</v>
      </c>
      <c r="J665" s="98" t="s">
        <v>136</v>
      </c>
      <c r="K665" s="99" t="s">
        <v>1202</v>
      </c>
      <c r="L665" s="98" t="s">
        <v>143</v>
      </c>
      <c r="M665" s="100">
        <f t="shared" ref="M665:R665" si="111">M666</f>
        <v>97000</v>
      </c>
      <c r="N665" s="100">
        <f t="shared" si="111"/>
        <v>97000</v>
      </c>
      <c r="O665" s="100">
        <f t="shared" si="111"/>
        <v>0</v>
      </c>
      <c r="P665" s="288">
        <f t="shared" si="111"/>
        <v>0</v>
      </c>
      <c r="Q665" s="310">
        <f t="shared" si="111"/>
        <v>0</v>
      </c>
      <c r="R665" s="310">
        <f t="shared" si="111"/>
        <v>0</v>
      </c>
      <c r="S665" s="311"/>
    </row>
    <row r="666" spans="1:19" ht="60.75" customHeight="1">
      <c r="A666" s="562"/>
      <c r="B666" s="501"/>
      <c r="C666" s="501"/>
      <c r="D666" s="492"/>
      <c r="E666" s="492"/>
      <c r="F666" s="492"/>
      <c r="G666" s="511"/>
      <c r="H666" s="492"/>
      <c r="I666" s="297" t="s">
        <v>14</v>
      </c>
      <c r="J666" s="297" t="s">
        <v>136</v>
      </c>
      <c r="K666" s="297" t="s">
        <v>1202</v>
      </c>
      <c r="L666" s="291" t="s">
        <v>145</v>
      </c>
      <c r="M666" s="292">
        <v>97000</v>
      </c>
      <c r="N666" s="292">
        <v>97000</v>
      </c>
      <c r="O666" s="292">
        <v>0</v>
      </c>
      <c r="P666" s="293">
        <v>0</v>
      </c>
      <c r="Q666" s="294">
        <v>0</v>
      </c>
      <c r="R666" s="294">
        <v>0</v>
      </c>
      <c r="S666" s="299">
        <v>3</v>
      </c>
    </row>
    <row r="667" spans="1:19" ht="88.5" customHeight="1">
      <c r="A667" s="562"/>
      <c r="B667" s="489" t="s">
        <v>1203</v>
      </c>
      <c r="C667" s="503" t="s">
        <v>916</v>
      </c>
      <c r="D667" s="506" t="s">
        <v>1204</v>
      </c>
      <c r="E667" s="487" t="s">
        <v>1205</v>
      </c>
      <c r="F667" s="504" t="s">
        <v>133</v>
      </c>
      <c r="G667" s="512">
        <v>44110</v>
      </c>
      <c r="H667" s="504" t="s">
        <v>134</v>
      </c>
      <c r="I667" s="98" t="s">
        <v>14</v>
      </c>
      <c r="J667" s="98" t="s">
        <v>136</v>
      </c>
      <c r="K667" s="98" t="s">
        <v>919</v>
      </c>
      <c r="L667" s="98" t="s">
        <v>143</v>
      </c>
      <c r="M667" s="100">
        <f t="shared" ref="M667:R667" si="112">M668</f>
        <v>74000</v>
      </c>
      <c r="N667" s="100">
        <f t="shared" si="112"/>
        <v>74000</v>
      </c>
      <c r="O667" s="100">
        <f t="shared" si="112"/>
        <v>73000</v>
      </c>
      <c r="P667" s="288">
        <f t="shared" si="112"/>
        <v>73000</v>
      </c>
      <c r="Q667" s="310">
        <f t="shared" si="112"/>
        <v>73000</v>
      </c>
      <c r="R667" s="310">
        <f t="shared" si="112"/>
        <v>73000</v>
      </c>
      <c r="S667" s="289"/>
    </row>
    <row r="668" spans="1:19" ht="97.5" customHeight="1">
      <c r="A668" s="562"/>
      <c r="B668" s="501"/>
      <c r="C668" s="500"/>
      <c r="D668" s="506"/>
      <c r="E668" s="488"/>
      <c r="F668" s="504"/>
      <c r="G668" s="512"/>
      <c r="H668" s="504"/>
      <c r="I668" s="291" t="s">
        <v>14</v>
      </c>
      <c r="J668" s="291" t="s">
        <v>136</v>
      </c>
      <c r="K668" s="291" t="s">
        <v>919</v>
      </c>
      <c r="L668" s="291" t="s">
        <v>141</v>
      </c>
      <c r="M668" s="292">
        <v>74000</v>
      </c>
      <c r="N668" s="292">
        <v>74000</v>
      </c>
      <c r="O668" s="292">
        <v>73000</v>
      </c>
      <c r="P668" s="293">
        <v>73000</v>
      </c>
      <c r="Q668" s="294">
        <v>73000</v>
      </c>
      <c r="R668" s="294">
        <v>73000</v>
      </c>
      <c r="S668" s="289">
        <v>3</v>
      </c>
    </row>
    <row r="669" spans="1:19" ht="42" customHeight="1">
      <c r="A669" s="562"/>
      <c r="B669" s="489" t="s">
        <v>1206</v>
      </c>
      <c r="C669" s="500"/>
      <c r="D669" s="506"/>
      <c r="E669" s="504" t="s">
        <v>1207</v>
      </c>
      <c r="F669" s="488" t="s">
        <v>133</v>
      </c>
      <c r="G669" s="507">
        <v>40634</v>
      </c>
      <c r="H669" s="488" t="s">
        <v>134</v>
      </c>
      <c r="I669" s="98" t="s">
        <v>3</v>
      </c>
      <c r="J669" s="98" t="s">
        <v>4</v>
      </c>
      <c r="K669" s="98" t="s">
        <v>919</v>
      </c>
      <c r="L669" s="98" t="s">
        <v>143</v>
      </c>
      <c r="M669" s="100">
        <f>M670+M671</f>
        <v>2950000</v>
      </c>
      <c r="N669" s="100">
        <f t="shared" ref="N669:R669" si="113">N670+N671</f>
        <v>2828758.37</v>
      </c>
      <c r="O669" s="100">
        <f t="shared" si="113"/>
        <v>2927000</v>
      </c>
      <c r="P669" s="100">
        <f t="shared" si="113"/>
        <v>2927000</v>
      </c>
      <c r="Q669" s="100">
        <f t="shared" si="113"/>
        <v>2927000</v>
      </c>
      <c r="R669" s="100">
        <f t="shared" si="113"/>
        <v>2927000</v>
      </c>
      <c r="S669" s="289"/>
    </row>
    <row r="670" spans="1:19" ht="41.25" customHeight="1">
      <c r="A670" s="562"/>
      <c r="B670" s="502"/>
      <c r="C670" s="500"/>
      <c r="D670" s="506"/>
      <c r="E670" s="504"/>
      <c r="F670" s="488"/>
      <c r="G670" s="507"/>
      <c r="H670" s="488"/>
      <c r="I670" s="291" t="s">
        <v>3</v>
      </c>
      <c r="J670" s="291" t="s">
        <v>4</v>
      </c>
      <c r="K670" s="291" t="s">
        <v>919</v>
      </c>
      <c r="L670" s="291" t="s">
        <v>141</v>
      </c>
      <c r="M670" s="292">
        <v>31700</v>
      </c>
      <c r="N670" s="292">
        <v>21610.47</v>
      </c>
      <c r="O670" s="292">
        <v>29000</v>
      </c>
      <c r="P670" s="293">
        <v>29000</v>
      </c>
      <c r="Q670" s="294">
        <v>29000</v>
      </c>
      <c r="R670" s="294">
        <v>29000</v>
      </c>
      <c r="S670" s="289">
        <v>3</v>
      </c>
    </row>
    <row r="671" spans="1:19" ht="34.5" customHeight="1">
      <c r="A671" s="562"/>
      <c r="B671" s="490"/>
      <c r="C671" s="501"/>
      <c r="D671" s="506"/>
      <c r="E671" s="504"/>
      <c r="F671" s="493"/>
      <c r="G671" s="495"/>
      <c r="H671" s="493"/>
      <c r="I671" s="291" t="s">
        <v>3</v>
      </c>
      <c r="J671" s="291" t="s">
        <v>4</v>
      </c>
      <c r="K671" s="291" t="s">
        <v>919</v>
      </c>
      <c r="L671" s="291" t="s">
        <v>855</v>
      </c>
      <c r="M671" s="292">
        <v>2918300</v>
      </c>
      <c r="N671" s="292">
        <v>2807147.9</v>
      </c>
      <c r="O671" s="292">
        <v>2898000</v>
      </c>
      <c r="P671" s="293">
        <v>2898000</v>
      </c>
      <c r="Q671" s="294">
        <v>2898000</v>
      </c>
      <c r="R671" s="294">
        <v>2898000</v>
      </c>
      <c r="S671" s="289">
        <v>3</v>
      </c>
    </row>
    <row r="672" spans="1:19" ht="62.25" customHeight="1">
      <c r="A672" s="562"/>
      <c r="B672" s="489" t="s">
        <v>1208</v>
      </c>
      <c r="C672" s="503" t="s">
        <v>1209</v>
      </c>
      <c r="D672" s="506" t="s">
        <v>1210</v>
      </c>
      <c r="E672" s="104" t="s">
        <v>1211</v>
      </c>
      <c r="F672" s="339" t="s">
        <v>133</v>
      </c>
      <c r="G672" s="290">
        <v>39357</v>
      </c>
      <c r="H672" s="326" t="s">
        <v>134</v>
      </c>
      <c r="I672" s="98" t="s">
        <v>3</v>
      </c>
      <c r="J672" s="52" t="s">
        <v>4</v>
      </c>
      <c r="K672" s="98" t="s">
        <v>1212</v>
      </c>
      <c r="L672" s="98" t="s">
        <v>143</v>
      </c>
      <c r="M672" s="364">
        <f t="shared" ref="M672:R672" si="114">M673+M674</f>
        <v>578900</v>
      </c>
      <c r="N672" s="364">
        <f t="shared" si="114"/>
        <v>569879.55000000005</v>
      </c>
      <c r="O672" s="364">
        <f t="shared" si="114"/>
        <v>641500</v>
      </c>
      <c r="P672" s="365">
        <f t="shared" si="114"/>
        <v>641500</v>
      </c>
      <c r="Q672" s="366">
        <f t="shared" si="114"/>
        <v>641500</v>
      </c>
      <c r="R672" s="366">
        <f t="shared" si="114"/>
        <v>641500</v>
      </c>
      <c r="S672" s="311"/>
    </row>
    <row r="673" spans="1:19" ht="81.75" customHeight="1">
      <c r="A673" s="562"/>
      <c r="B673" s="502"/>
      <c r="C673" s="500"/>
      <c r="D673" s="506"/>
      <c r="E673" s="92" t="s">
        <v>1213</v>
      </c>
      <c r="F673" s="339" t="s">
        <v>133</v>
      </c>
      <c r="G673" s="290">
        <v>38718</v>
      </c>
      <c r="H673" s="326" t="s">
        <v>134</v>
      </c>
      <c r="I673" s="291" t="s">
        <v>3</v>
      </c>
      <c r="J673" s="190" t="s">
        <v>4</v>
      </c>
      <c r="K673" s="291" t="s">
        <v>1212</v>
      </c>
      <c r="L673" s="291" t="s">
        <v>34</v>
      </c>
      <c r="M673" s="292">
        <v>573000</v>
      </c>
      <c r="N673" s="292">
        <v>564675</v>
      </c>
      <c r="O673" s="292">
        <v>635000</v>
      </c>
      <c r="P673" s="293">
        <v>635000</v>
      </c>
      <c r="Q673" s="294">
        <v>635000</v>
      </c>
      <c r="R673" s="294">
        <v>635000</v>
      </c>
      <c r="S673" s="289">
        <v>3</v>
      </c>
    </row>
    <row r="674" spans="1:19" ht="134.25" customHeight="1">
      <c r="A674" s="562"/>
      <c r="B674" s="490"/>
      <c r="C674" s="501"/>
      <c r="D674" s="506"/>
      <c r="E674" s="92" t="s">
        <v>1214</v>
      </c>
      <c r="F674" s="339" t="s">
        <v>133</v>
      </c>
      <c r="G674" s="290">
        <v>41640</v>
      </c>
      <c r="H674" s="93" t="s">
        <v>134</v>
      </c>
      <c r="I674" s="291" t="s">
        <v>3</v>
      </c>
      <c r="J674" s="190" t="s">
        <v>4</v>
      </c>
      <c r="K674" s="291" t="s">
        <v>1212</v>
      </c>
      <c r="L674" s="291" t="s">
        <v>141</v>
      </c>
      <c r="M674" s="292">
        <v>5900</v>
      </c>
      <c r="N674" s="292">
        <v>5204.55</v>
      </c>
      <c r="O674" s="292">
        <v>6500</v>
      </c>
      <c r="P674" s="293">
        <v>6500</v>
      </c>
      <c r="Q674" s="294">
        <v>6500</v>
      </c>
      <c r="R674" s="294">
        <v>6500</v>
      </c>
      <c r="S674" s="289">
        <v>3</v>
      </c>
    </row>
    <row r="675" spans="1:19" ht="98.25" customHeight="1">
      <c r="A675" s="562"/>
      <c r="B675" s="489" t="s">
        <v>1215</v>
      </c>
      <c r="C675" s="503" t="s">
        <v>1216</v>
      </c>
      <c r="D675" s="491" t="s">
        <v>1217</v>
      </c>
      <c r="E675" s="491" t="s">
        <v>1218</v>
      </c>
      <c r="F675" s="491" t="s">
        <v>133</v>
      </c>
      <c r="G675" s="509">
        <v>44562</v>
      </c>
      <c r="H675" s="487" t="s">
        <v>134</v>
      </c>
      <c r="I675" s="98" t="s">
        <v>3</v>
      </c>
      <c r="J675" s="52" t="s">
        <v>4</v>
      </c>
      <c r="K675" s="98" t="s">
        <v>1219</v>
      </c>
      <c r="L675" s="98" t="s">
        <v>143</v>
      </c>
      <c r="M675" s="100">
        <f>M676</f>
        <v>52400</v>
      </c>
      <c r="N675" s="100">
        <f>N676</f>
        <v>52326</v>
      </c>
      <c r="O675" s="100">
        <f>O676</f>
        <v>92300</v>
      </c>
      <c r="P675" s="100">
        <f>P676</f>
        <v>92300</v>
      </c>
      <c r="Q675" s="100">
        <f t="shared" ref="Q675:R675" si="115">Q676</f>
        <v>92300</v>
      </c>
      <c r="R675" s="303">
        <f t="shared" si="115"/>
        <v>92300</v>
      </c>
      <c r="S675" s="311"/>
    </row>
    <row r="676" spans="1:19" ht="77.25" customHeight="1">
      <c r="A676" s="562"/>
      <c r="B676" s="490"/>
      <c r="C676" s="501"/>
      <c r="D676" s="492"/>
      <c r="E676" s="492"/>
      <c r="F676" s="492"/>
      <c r="G676" s="492"/>
      <c r="H676" s="493"/>
      <c r="I676" s="291" t="s">
        <v>3</v>
      </c>
      <c r="J676" s="190" t="s">
        <v>4</v>
      </c>
      <c r="K676" s="291" t="s">
        <v>1219</v>
      </c>
      <c r="L676" s="291" t="s">
        <v>855</v>
      </c>
      <c r="M676" s="292">
        <v>52400</v>
      </c>
      <c r="N676" s="292">
        <v>52326</v>
      </c>
      <c r="O676" s="292">
        <v>92300</v>
      </c>
      <c r="P676" s="349">
        <v>92300</v>
      </c>
      <c r="Q676" s="350">
        <v>92300</v>
      </c>
      <c r="R676" s="350">
        <v>92300</v>
      </c>
      <c r="S676" s="289">
        <v>3</v>
      </c>
    </row>
    <row r="677" spans="1:19" ht="57" customHeight="1">
      <c r="A677" s="562"/>
      <c r="B677" s="508" t="s">
        <v>1220</v>
      </c>
      <c r="C677" s="503" t="s">
        <v>1221</v>
      </c>
      <c r="D677" s="491" t="s">
        <v>1210</v>
      </c>
      <c r="E677" s="487" t="s">
        <v>1222</v>
      </c>
      <c r="F677" s="487" t="s">
        <v>133</v>
      </c>
      <c r="G677" s="494">
        <v>44278</v>
      </c>
      <c r="H677" s="487" t="s">
        <v>865</v>
      </c>
      <c r="I677" s="306" t="s">
        <v>3</v>
      </c>
      <c r="J677" s="98" t="s">
        <v>135</v>
      </c>
      <c r="K677" s="306" t="s">
        <v>1223</v>
      </c>
      <c r="L677" s="98" t="s">
        <v>143</v>
      </c>
      <c r="M677" s="100">
        <f t="shared" ref="M677:R677" si="116">SUM(M678:M681)</f>
        <v>8004000</v>
      </c>
      <c r="N677" s="100">
        <f t="shared" si="116"/>
        <v>8004000</v>
      </c>
      <c r="O677" s="100">
        <f>SUM(O678:O681)</f>
        <v>11162000</v>
      </c>
      <c r="P677" s="362">
        <f>SUM(P678:P681)</f>
        <v>11162000</v>
      </c>
      <c r="Q677" s="363">
        <f t="shared" si="116"/>
        <v>11162000</v>
      </c>
      <c r="R677" s="363">
        <f t="shared" si="116"/>
        <v>11162000</v>
      </c>
      <c r="S677" s="360"/>
    </row>
    <row r="678" spans="1:19" ht="22.5" customHeight="1">
      <c r="A678" s="562"/>
      <c r="B678" s="508"/>
      <c r="C678" s="500"/>
      <c r="D678" s="505"/>
      <c r="E678" s="488"/>
      <c r="F678" s="488"/>
      <c r="G678" s="507"/>
      <c r="H678" s="488"/>
      <c r="I678" s="176" t="s">
        <v>3</v>
      </c>
      <c r="J678" s="176" t="s">
        <v>135</v>
      </c>
      <c r="K678" s="297" t="s">
        <v>1223</v>
      </c>
      <c r="L678" s="176" t="s">
        <v>141</v>
      </c>
      <c r="M678" s="292">
        <v>75875</v>
      </c>
      <c r="N678" s="292">
        <v>75875</v>
      </c>
      <c r="O678" s="292">
        <v>91000</v>
      </c>
      <c r="P678" s="298">
        <v>91000</v>
      </c>
      <c r="Q678" s="292">
        <v>91000</v>
      </c>
      <c r="R678" s="292">
        <v>91000</v>
      </c>
      <c r="S678" s="299">
        <v>3</v>
      </c>
    </row>
    <row r="679" spans="1:19" ht="24.75" customHeight="1">
      <c r="A679" s="562"/>
      <c r="B679" s="508"/>
      <c r="C679" s="500"/>
      <c r="D679" s="505"/>
      <c r="E679" s="488"/>
      <c r="F679" s="488"/>
      <c r="G679" s="507"/>
      <c r="H679" s="488"/>
      <c r="I679" s="176" t="s">
        <v>3</v>
      </c>
      <c r="J679" s="176" t="s">
        <v>135</v>
      </c>
      <c r="K679" s="297" t="s">
        <v>1223</v>
      </c>
      <c r="L679" s="176" t="s">
        <v>753</v>
      </c>
      <c r="M679" s="292">
        <v>1429989.51</v>
      </c>
      <c r="N679" s="292">
        <v>1429989.51</v>
      </c>
      <c r="O679" s="292">
        <v>1600000</v>
      </c>
      <c r="P679" s="298">
        <v>1600000</v>
      </c>
      <c r="Q679" s="292">
        <v>1600000</v>
      </c>
      <c r="R679" s="292">
        <v>1600000</v>
      </c>
      <c r="S679" s="299">
        <v>3</v>
      </c>
    </row>
    <row r="680" spans="1:19" ht="18.75" customHeight="1">
      <c r="A680" s="562"/>
      <c r="B680" s="508"/>
      <c r="C680" s="500"/>
      <c r="D680" s="505"/>
      <c r="E680" s="488"/>
      <c r="F680" s="488"/>
      <c r="G680" s="507"/>
      <c r="H680" s="488"/>
      <c r="I680" s="176" t="s">
        <v>3</v>
      </c>
      <c r="J680" s="176" t="s">
        <v>135</v>
      </c>
      <c r="K680" s="297" t="s">
        <v>1223</v>
      </c>
      <c r="L680" s="176" t="s">
        <v>34</v>
      </c>
      <c r="M680" s="292">
        <v>5936343.4900000002</v>
      </c>
      <c r="N680" s="292">
        <v>5936343.4900000002</v>
      </c>
      <c r="O680" s="292">
        <v>8671000</v>
      </c>
      <c r="P680" s="293">
        <v>8671000</v>
      </c>
      <c r="Q680" s="294">
        <v>8671000</v>
      </c>
      <c r="R680" s="292">
        <v>8671000</v>
      </c>
      <c r="S680" s="289">
        <v>3</v>
      </c>
    </row>
    <row r="681" spans="1:19" ht="36" customHeight="1">
      <c r="A681" s="562"/>
      <c r="B681" s="508"/>
      <c r="C681" s="501"/>
      <c r="D681" s="492"/>
      <c r="E681" s="493"/>
      <c r="F681" s="493"/>
      <c r="G681" s="495"/>
      <c r="H681" s="493"/>
      <c r="I681" s="176" t="s">
        <v>3</v>
      </c>
      <c r="J681" s="176" t="s">
        <v>135</v>
      </c>
      <c r="K681" s="297" t="s">
        <v>1223</v>
      </c>
      <c r="L681" s="176" t="s">
        <v>5</v>
      </c>
      <c r="M681" s="292">
        <v>561792</v>
      </c>
      <c r="N681" s="292">
        <v>561792</v>
      </c>
      <c r="O681" s="292">
        <v>800000</v>
      </c>
      <c r="P681" s="293">
        <v>800000</v>
      </c>
      <c r="Q681" s="294">
        <v>800000</v>
      </c>
      <c r="R681" s="292">
        <v>800000</v>
      </c>
      <c r="S681" s="289">
        <v>3</v>
      </c>
    </row>
    <row r="682" spans="1:19" ht="131.25" customHeight="1">
      <c r="A682" s="562"/>
      <c r="B682" s="499" t="s">
        <v>1224</v>
      </c>
      <c r="C682" s="503" t="s">
        <v>1225</v>
      </c>
      <c r="D682" s="491" t="s">
        <v>1226</v>
      </c>
      <c r="E682" s="103" t="s">
        <v>1201</v>
      </c>
      <c r="F682" s="326" t="s">
        <v>1227</v>
      </c>
      <c r="G682" s="290">
        <v>38718</v>
      </c>
      <c r="H682" s="93" t="s">
        <v>865</v>
      </c>
      <c r="I682" s="99" t="s">
        <v>3</v>
      </c>
      <c r="J682" s="99" t="s">
        <v>135</v>
      </c>
      <c r="K682" s="99" t="s">
        <v>1228</v>
      </c>
      <c r="L682" s="99" t="s">
        <v>143</v>
      </c>
      <c r="M682" s="100">
        <f t="shared" ref="M682:R682" si="117">M683</f>
        <v>15247693</v>
      </c>
      <c r="N682" s="100">
        <f t="shared" si="117"/>
        <v>15096480.800000001</v>
      </c>
      <c r="O682" s="100">
        <f t="shared" si="117"/>
        <v>8322912.2000000002</v>
      </c>
      <c r="P682" s="303">
        <f t="shared" si="117"/>
        <v>4654000</v>
      </c>
      <c r="Q682" s="100">
        <f t="shared" si="117"/>
        <v>1551300</v>
      </c>
      <c r="R682" s="100">
        <f t="shared" si="117"/>
        <v>1551300</v>
      </c>
      <c r="S682" s="299"/>
    </row>
    <row r="683" spans="1:19" ht="135.75" customHeight="1">
      <c r="A683" s="562"/>
      <c r="B683" s="501"/>
      <c r="C683" s="501"/>
      <c r="D683" s="492"/>
      <c r="E683" s="91" t="s">
        <v>1229</v>
      </c>
      <c r="F683" s="326" t="s">
        <v>1227</v>
      </c>
      <c r="G683" s="290">
        <v>44278</v>
      </c>
      <c r="H683" s="93" t="s">
        <v>865</v>
      </c>
      <c r="I683" s="282" t="s">
        <v>3</v>
      </c>
      <c r="J683" s="282" t="s">
        <v>135</v>
      </c>
      <c r="K683" s="297" t="s">
        <v>1228</v>
      </c>
      <c r="L683" s="176" t="s">
        <v>1230</v>
      </c>
      <c r="M683" s="292">
        <v>15247693</v>
      </c>
      <c r="N683" s="292">
        <v>15096480.800000001</v>
      </c>
      <c r="O683" s="292">
        <v>8322912.2000000002</v>
      </c>
      <c r="P683" s="298">
        <v>4654000</v>
      </c>
      <c r="Q683" s="292">
        <v>1551300</v>
      </c>
      <c r="R683" s="292">
        <v>1551300</v>
      </c>
      <c r="S683" s="299">
        <v>3</v>
      </c>
    </row>
    <row r="684" spans="1:19" ht="79.5" customHeight="1">
      <c r="A684" s="562"/>
      <c r="B684" s="499" t="s">
        <v>1231</v>
      </c>
      <c r="C684" s="503" t="s">
        <v>1232</v>
      </c>
      <c r="D684" s="503" t="s">
        <v>1233</v>
      </c>
      <c r="E684" s="504" t="s">
        <v>1234</v>
      </c>
      <c r="F684" s="487" t="s">
        <v>133</v>
      </c>
      <c r="G684" s="494">
        <v>39083</v>
      </c>
      <c r="H684" s="93" t="s">
        <v>134</v>
      </c>
      <c r="I684" s="98" t="s">
        <v>3</v>
      </c>
      <c r="J684" s="98" t="s">
        <v>135</v>
      </c>
      <c r="K684" s="286" t="s">
        <v>1235</v>
      </c>
      <c r="L684" s="98" t="s">
        <v>143</v>
      </c>
      <c r="M684" s="100">
        <f t="shared" ref="M684:R684" si="118">M685+M686</f>
        <v>11818100</v>
      </c>
      <c r="N684" s="100">
        <f t="shared" si="118"/>
        <v>11818100</v>
      </c>
      <c r="O684" s="100">
        <f t="shared" si="118"/>
        <v>12590300</v>
      </c>
      <c r="P684" s="288">
        <f>P685+P686</f>
        <v>12590300</v>
      </c>
      <c r="Q684" s="310">
        <f t="shared" si="118"/>
        <v>12590300</v>
      </c>
      <c r="R684" s="310">
        <f t="shared" si="118"/>
        <v>12590300</v>
      </c>
      <c r="S684" s="287"/>
    </row>
    <row r="685" spans="1:19" ht="39.75" customHeight="1">
      <c r="A685" s="562"/>
      <c r="B685" s="500"/>
      <c r="C685" s="500"/>
      <c r="D685" s="500"/>
      <c r="E685" s="504"/>
      <c r="F685" s="493"/>
      <c r="G685" s="495"/>
      <c r="H685" s="367"/>
      <c r="I685" s="297" t="s">
        <v>3</v>
      </c>
      <c r="J685" s="297" t="s">
        <v>135</v>
      </c>
      <c r="K685" s="176" t="s">
        <v>1235</v>
      </c>
      <c r="L685" s="176" t="s">
        <v>141</v>
      </c>
      <c r="M685" s="292">
        <v>112060</v>
      </c>
      <c r="N685" s="292">
        <v>112060</v>
      </c>
      <c r="O685" s="292">
        <v>125000</v>
      </c>
      <c r="P685" s="298">
        <v>125000</v>
      </c>
      <c r="Q685" s="292">
        <v>125000</v>
      </c>
      <c r="R685" s="292">
        <v>125000</v>
      </c>
      <c r="S685" s="299">
        <v>3</v>
      </c>
    </row>
    <row r="686" spans="1:19" ht="118.5" customHeight="1">
      <c r="A686" s="562"/>
      <c r="B686" s="501"/>
      <c r="C686" s="501"/>
      <c r="D686" s="501"/>
      <c r="E686" s="92" t="s">
        <v>1236</v>
      </c>
      <c r="F686" s="93" t="s">
        <v>133</v>
      </c>
      <c r="G686" s="290">
        <v>44562</v>
      </c>
      <c r="H686" s="93" t="s">
        <v>134</v>
      </c>
      <c r="I686" s="297" t="s">
        <v>3</v>
      </c>
      <c r="J686" s="297" t="s">
        <v>135</v>
      </c>
      <c r="K686" s="176" t="s">
        <v>1235</v>
      </c>
      <c r="L686" s="176" t="s">
        <v>855</v>
      </c>
      <c r="M686" s="292">
        <v>11706040</v>
      </c>
      <c r="N686" s="292">
        <v>11706040</v>
      </c>
      <c r="O686" s="292">
        <v>12465300</v>
      </c>
      <c r="P686" s="298">
        <v>12465300</v>
      </c>
      <c r="Q686" s="292">
        <v>12465300</v>
      </c>
      <c r="R686" s="292">
        <v>12465300</v>
      </c>
      <c r="S686" s="299">
        <v>3</v>
      </c>
    </row>
    <row r="687" spans="1:19" ht="119.25" customHeight="1">
      <c r="A687" s="562"/>
      <c r="B687" s="499" t="s">
        <v>1237</v>
      </c>
      <c r="C687" s="503" t="s">
        <v>1238</v>
      </c>
      <c r="D687" s="491" t="s">
        <v>1239</v>
      </c>
      <c r="E687" s="506" t="s">
        <v>1240</v>
      </c>
      <c r="F687" s="487" t="s">
        <v>133</v>
      </c>
      <c r="G687" s="494">
        <v>40030</v>
      </c>
      <c r="H687" s="93" t="s">
        <v>134</v>
      </c>
      <c r="I687" s="99" t="s">
        <v>3</v>
      </c>
      <c r="J687" s="99" t="s">
        <v>7</v>
      </c>
      <c r="K687" s="99" t="s">
        <v>1241</v>
      </c>
      <c r="L687" s="99" t="s">
        <v>143</v>
      </c>
      <c r="M687" s="100">
        <f>M690+M688+M689</f>
        <v>1897300</v>
      </c>
      <c r="N687" s="100">
        <f>+N690+N688+N689</f>
        <v>1343885.64</v>
      </c>
      <c r="O687" s="100">
        <f>O688+O689+O690</f>
        <v>2246300</v>
      </c>
      <c r="P687" s="303">
        <f>P688+P689+P690</f>
        <v>2195800</v>
      </c>
      <c r="Q687" s="100">
        <f>Q688+Q689+Q690</f>
        <v>2195800</v>
      </c>
      <c r="R687" s="100">
        <f>R688+R689+R690</f>
        <v>2195800</v>
      </c>
      <c r="S687" s="287"/>
    </row>
    <row r="688" spans="1:19" ht="18" customHeight="1">
      <c r="A688" s="562"/>
      <c r="B688" s="500"/>
      <c r="C688" s="500"/>
      <c r="D688" s="505"/>
      <c r="E688" s="506"/>
      <c r="F688" s="493"/>
      <c r="G688" s="495"/>
      <c r="H688" s="367"/>
      <c r="I688" s="328" t="s">
        <v>3</v>
      </c>
      <c r="J688" s="328" t="s">
        <v>7</v>
      </c>
      <c r="K688" s="297" t="s">
        <v>1241</v>
      </c>
      <c r="L688" s="176" t="s">
        <v>147</v>
      </c>
      <c r="M688" s="292">
        <v>1323000</v>
      </c>
      <c r="N688" s="292">
        <v>910564.95</v>
      </c>
      <c r="O688" s="292">
        <v>1591000</v>
      </c>
      <c r="P688" s="298">
        <v>1551000</v>
      </c>
      <c r="Q688" s="292">
        <v>1551000</v>
      </c>
      <c r="R688" s="292">
        <v>1551000</v>
      </c>
      <c r="S688" s="299">
        <v>3</v>
      </c>
    </row>
    <row r="689" spans="1:20" ht="18" customHeight="1">
      <c r="A689" s="562"/>
      <c r="B689" s="500"/>
      <c r="C689" s="500"/>
      <c r="D689" s="505"/>
      <c r="E689" s="487" t="s">
        <v>1242</v>
      </c>
      <c r="F689" s="487" t="s">
        <v>133</v>
      </c>
      <c r="G689" s="494">
        <v>41275</v>
      </c>
      <c r="H689" s="487" t="s">
        <v>134</v>
      </c>
      <c r="I689" s="328" t="s">
        <v>3</v>
      </c>
      <c r="J689" s="328" t="s">
        <v>7</v>
      </c>
      <c r="K689" s="297" t="s">
        <v>1241</v>
      </c>
      <c r="L689" s="176" t="s">
        <v>74</v>
      </c>
      <c r="M689" s="292">
        <v>399000</v>
      </c>
      <c r="N689" s="292">
        <v>270411.19</v>
      </c>
      <c r="O689" s="292">
        <v>479500</v>
      </c>
      <c r="P689" s="298">
        <v>469000</v>
      </c>
      <c r="Q689" s="292">
        <v>469000</v>
      </c>
      <c r="R689" s="292">
        <v>469000</v>
      </c>
      <c r="S689" s="299">
        <v>3</v>
      </c>
    </row>
    <row r="690" spans="1:20" ht="89.25" customHeight="1">
      <c r="A690" s="562"/>
      <c r="B690" s="500"/>
      <c r="C690" s="500"/>
      <c r="D690" s="505"/>
      <c r="E690" s="488"/>
      <c r="F690" s="488"/>
      <c r="G690" s="507"/>
      <c r="H690" s="488"/>
      <c r="I690" s="368" t="s">
        <v>3</v>
      </c>
      <c r="J690" s="368" t="s">
        <v>7</v>
      </c>
      <c r="K690" s="368" t="s">
        <v>1241</v>
      </c>
      <c r="L690" s="190" t="s">
        <v>141</v>
      </c>
      <c r="M690" s="294">
        <v>175300</v>
      </c>
      <c r="N690" s="294">
        <v>162909.5</v>
      </c>
      <c r="O690" s="294">
        <v>175800</v>
      </c>
      <c r="P690" s="293">
        <v>175800</v>
      </c>
      <c r="Q690" s="294">
        <v>175800</v>
      </c>
      <c r="R690" s="294">
        <v>175800</v>
      </c>
      <c r="S690" s="289">
        <v>3</v>
      </c>
    </row>
    <row r="691" spans="1:20" ht="101.25" customHeight="1">
      <c r="A691" s="562"/>
      <c r="B691" s="489" t="s">
        <v>1243</v>
      </c>
      <c r="C691" s="503" t="s">
        <v>1244</v>
      </c>
      <c r="D691" s="491" t="s">
        <v>1245</v>
      </c>
      <c r="E691" s="487" t="s">
        <v>1246</v>
      </c>
      <c r="F691" s="487" t="s">
        <v>133</v>
      </c>
      <c r="G691" s="494">
        <v>45033</v>
      </c>
      <c r="H691" s="487" t="s">
        <v>134</v>
      </c>
      <c r="I691" s="99" t="s">
        <v>9</v>
      </c>
      <c r="J691" s="286" t="s">
        <v>138</v>
      </c>
      <c r="K691" s="99" t="s">
        <v>1247</v>
      </c>
      <c r="L691" s="99" t="s">
        <v>143</v>
      </c>
      <c r="M691" s="100">
        <f>M692</f>
        <v>0</v>
      </c>
      <c r="N691" s="100">
        <f>N692</f>
        <v>0</v>
      </c>
      <c r="O691" s="100">
        <f>O692</f>
        <v>133400</v>
      </c>
      <c r="P691" s="100">
        <f t="shared" ref="P691:R691" si="119">P692</f>
        <v>0</v>
      </c>
      <c r="Q691" s="100">
        <f t="shared" si="119"/>
        <v>0</v>
      </c>
      <c r="R691" s="100">
        <f t="shared" si="119"/>
        <v>0</v>
      </c>
      <c r="S691" s="333"/>
    </row>
    <row r="692" spans="1:20" ht="69" customHeight="1">
      <c r="A692" s="562"/>
      <c r="B692" s="490"/>
      <c r="C692" s="501"/>
      <c r="D692" s="492"/>
      <c r="E692" s="493"/>
      <c r="F692" s="493"/>
      <c r="G692" s="495"/>
      <c r="H692" s="493"/>
      <c r="I692" s="8">
        <v>11</v>
      </c>
      <c r="J692" s="8">
        <v>2</v>
      </c>
      <c r="K692" s="8">
        <v>1800120013</v>
      </c>
      <c r="L692" s="8">
        <v>612</v>
      </c>
      <c r="M692" s="8"/>
      <c r="N692" s="8"/>
      <c r="O692" s="294">
        <v>133400</v>
      </c>
      <c r="P692" s="293">
        <v>0</v>
      </c>
      <c r="Q692" s="294">
        <v>0</v>
      </c>
      <c r="R692" s="294">
        <v>0</v>
      </c>
      <c r="S692" s="289">
        <v>3</v>
      </c>
    </row>
    <row r="693" spans="1:20" ht="20.100000000000001" customHeight="1">
      <c r="A693" s="564"/>
      <c r="B693" s="496" t="s">
        <v>856</v>
      </c>
      <c r="C693" s="497"/>
      <c r="D693" s="497"/>
      <c r="E693" s="497"/>
      <c r="F693" s="497"/>
      <c r="G693" s="497"/>
      <c r="H693" s="497"/>
      <c r="I693" s="497"/>
      <c r="J693" s="497"/>
      <c r="K693" s="497"/>
      <c r="L693" s="498"/>
      <c r="M693" s="369">
        <f t="shared" ref="M693:R693" si="120">M380</f>
        <v>813693759.17999983</v>
      </c>
      <c r="N693" s="369">
        <f t="shared" si="120"/>
        <v>809326966.49999988</v>
      </c>
      <c r="O693" s="369">
        <f t="shared" si="120"/>
        <v>829623043.20000005</v>
      </c>
      <c r="P693" s="370">
        <f t="shared" si="120"/>
        <v>751429900</v>
      </c>
      <c r="Q693" s="369">
        <f t="shared" si="120"/>
        <v>744698300</v>
      </c>
      <c r="R693" s="369">
        <f t="shared" si="120"/>
        <v>744698300</v>
      </c>
      <c r="S693" s="371"/>
    </row>
    <row r="694" spans="1:20" s="1" customFormat="1" ht="20.100000000000001" customHeight="1">
      <c r="A694" s="474" t="s">
        <v>1248</v>
      </c>
      <c r="B694" s="475"/>
      <c r="C694" s="475"/>
      <c r="D694" s="475"/>
      <c r="E694" s="475"/>
      <c r="F694" s="475"/>
      <c r="G694" s="475"/>
      <c r="H694" s="475"/>
      <c r="I694" s="475"/>
      <c r="J694" s="475"/>
      <c r="K694" s="475"/>
      <c r="L694" s="475"/>
      <c r="M694" s="475"/>
      <c r="N694" s="475"/>
      <c r="O694" s="475"/>
      <c r="P694" s="475"/>
      <c r="Q694" s="475"/>
      <c r="R694" s="475"/>
      <c r="S694" s="476"/>
    </row>
    <row r="695" spans="1:20" s="1" customFormat="1" ht="37.5" customHeight="1">
      <c r="A695" s="477" t="s">
        <v>207</v>
      </c>
      <c r="B695" s="456" t="s">
        <v>671</v>
      </c>
      <c r="C695" s="456" t="s">
        <v>17</v>
      </c>
      <c r="D695" s="461" t="s">
        <v>1249</v>
      </c>
      <c r="E695" s="478" t="s">
        <v>131</v>
      </c>
      <c r="F695" s="478" t="s">
        <v>126</v>
      </c>
      <c r="G695" s="478" t="s">
        <v>127</v>
      </c>
      <c r="H695" s="478" t="s">
        <v>200</v>
      </c>
      <c r="I695" s="456" t="s">
        <v>128</v>
      </c>
      <c r="J695" s="456" t="s">
        <v>1250</v>
      </c>
      <c r="K695" s="456" t="s">
        <v>1251</v>
      </c>
      <c r="L695" s="456" t="s">
        <v>1252</v>
      </c>
      <c r="M695" s="481" t="s">
        <v>1253</v>
      </c>
      <c r="N695" s="482"/>
      <c r="O695" s="482"/>
      <c r="P695" s="482"/>
      <c r="Q695" s="482"/>
      <c r="R695" s="483"/>
      <c r="S695" s="484" t="s">
        <v>130</v>
      </c>
      <c r="T695" s="4"/>
    </row>
    <row r="696" spans="1:20" s="1" customFormat="1">
      <c r="A696" s="477"/>
      <c r="B696" s="456"/>
      <c r="C696" s="456"/>
      <c r="D696" s="462"/>
      <c r="E696" s="479"/>
      <c r="F696" s="479"/>
      <c r="G696" s="479"/>
      <c r="H696" s="479"/>
      <c r="I696" s="456"/>
      <c r="J696" s="456"/>
      <c r="K696" s="456"/>
      <c r="L696" s="456"/>
      <c r="M696" s="485" t="s">
        <v>1254</v>
      </c>
      <c r="N696" s="486"/>
      <c r="O696" s="436" t="s">
        <v>1255</v>
      </c>
      <c r="P696" s="436" t="s">
        <v>1256</v>
      </c>
      <c r="Q696" s="440" t="s">
        <v>1257</v>
      </c>
      <c r="R696" s="440"/>
      <c r="S696" s="484"/>
      <c r="T696" s="4"/>
    </row>
    <row r="697" spans="1:20" s="1" customFormat="1" ht="157.5" customHeight="1">
      <c r="A697" s="477"/>
      <c r="B697" s="456"/>
      <c r="C697" s="456"/>
      <c r="D697" s="463"/>
      <c r="E697" s="480"/>
      <c r="F697" s="480"/>
      <c r="G697" s="480"/>
      <c r="H697" s="480"/>
      <c r="I697" s="456"/>
      <c r="J697" s="456"/>
      <c r="K697" s="456"/>
      <c r="L697" s="456"/>
      <c r="M697" s="372" t="s">
        <v>858</v>
      </c>
      <c r="N697" s="372" t="s">
        <v>859</v>
      </c>
      <c r="O697" s="437"/>
      <c r="P697" s="437"/>
      <c r="Q697" s="5" t="s">
        <v>1258</v>
      </c>
      <c r="R697" s="5" t="s">
        <v>1259</v>
      </c>
      <c r="S697" s="484"/>
      <c r="T697" s="4"/>
    </row>
    <row r="698" spans="1:20" s="1" customFormat="1">
      <c r="A698" s="373" t="s">
        <v>463</v>
      </c>
      <c r="B698" s="374" t="s">
        <v>1260</v>
      </c>
      <c r="C698" s="374" t="s">
        <v>263</v>
      </c>
      <c r="D698" s="374" t="s">
        <v>1261</v>
      </c>
      <c r="E698" s="374" t="s">
        <v>1262</v>
      </c>
      <c r="F698" s="374" t="s">
        <v>1263</v>
      </c>
      <c r="G698" s="374" t="s">
        <v>1264</v>
      </c>
      <c r="H698" s="374" t="s">
        <v>672</v>
      </c>
      <c r="I698" s="374" t="s">
        <v>235</v>
      </c>
      <c r="J698" s="374" t="s">
        <v>3</v>
      </c>
      <c r="K698" s="374" t="s">
        <v>9</v>
      </c>
      <c r="L698" s="374" t="s">
        <v>137</v>
      </c>
      <c r="M698" s="374" t="s">
        <v>140</v>
      </c>
      <c r="N698" s="374" t="s">
        <v>149</v>
      </c>
      <c r="O698" s="374" t="s">
        <v>1265</v>
      </c>
      <c r="P698" s="374" t="s">
        <v>1266</v>
      </c>
      <c r="Q698" s="374" t="s">
        <v>1267</v>
      </c>
      <c r="R698" s="374" t="s">
        <v>1268</v>
      </c>
      <c r="S698" s="375" t="s">
        <v>1269</v>
      </c>
      <c r="T698" s="4"/>
    </row>
    <row r="699" spans="1:20" s="1" customFormat="1" ht="15" customHeight="1">
      <c r="A699" s="458">
        <v>792</v>
      </c>
      <c r="B699" s="374"/>
      <c r="C699" s="374"/>
      <c r="D699" s="376"/>
      <c r="E699" s="381"/>
      <c r="F699" s="377"/>
      <c r="G699" s="377"/>
      <c r="H699" s="377"/>
      <c r="I699" s="396"/>
      <c r="J699" s="396"/>
      <c r="K699" s="405"/>
      <c r="L699" s="378"/>
      <c r="M699" s="379">
        <f>M703+M713+M722+M728+M708+M724+M719+M726+M700+M710</f>
        <v>91630040</v>
      </c>
      <c r="N699" s="379">
        <f>N703+N713+N722+N728+N708+N724+N719+N726+N700+N710</f>
        <v>91628854.289999992</v>
      </c>
      <c r="O699" s="379">
        <f>O703+O713+O722+O728+O708+O710+O726+O700+O719</f>
        <v>25395000</v>
      </c>
      <c r="P699" s="379">
        <f>P703+P713+P722+P728+P708</f>
        <v>21663300</v>
      </c>
      <c r="Q699" s="379">
        <f t="shared" ref="Q699:R699" si="121">Q703+Q713+Q722+Q728+Q708</f>
        <v>21454300</v>
      </c>
      <c r="R699" s="379">
        <f t="shared" si="121"/>
        <v>21454300</v>
      </c>
      <c r="S699" s="380"/>
      <c r="T699" s="4"/>
    </row>
    <row r="700" spans="1:20" s="1" customFormat="1" ht="15" customHeight="1">
      <c r="A700" s="459"/>
      <c r="B700" s="461" t="s">
        <v>1270</v>
      </c>
      <c r="C700" s="461" t="s">
        <v>1271</v>
      </c>
      <c r="D700" s="461" t="s">
        <v>1272</v>
      </c>
      <c r="E700" s="464" t="s">
        <v>1273</v>
      </c>
      <c r="F700" s="467" t="s">
        <v>133</v>
      </c>
      <c r="G700" s="470">
        <v>44789</v>
      </c>
      <c r="H700" s="464" t="s">
        <v>134</v>
      </c>
      <c r="I700" s="396" t="s">
        <v>139</v>
      </c>
      <c r="J700" s="396" t="s">
        <v>7</v>
      </c>
      <c r="K700" s="405" t="s">
        <v>40</v>
      </c>
      <c r="L700" s="378" t="s">
        <v>143</v>
      </c>
      <c r="M700" s="379">
        <v>576000</v>
      </c>
      <c r="N700" s="379">
        <v>576000</v>
      </c>
      <c r="O700" s="379"/>
      <c r="P700" s="379"/>
      <c r="Q700" s="379"/>
      <c r="R700" s="379"/>
      <c r="S700" s="380"/>
      <c r="T700" s="4"/>
    </row>
    <row r="701" spans="1:20" s="1" customFormat="1" ht="15" customHeight="1">
      <c r="A701" s="459"/>
      <c r="B701" s="462"/>
      <c r="C701" s="462"/>
      <c r="D701" s="462"/>
      <c r="E701" s="465"/>
      <c r="F701" s="468"/>
      <c r="G701" s="471"/>
      <c r="H701" s="465"/>
      <c r="I701" s="397" t="s">
        <v>139</v>
      </c>
      <c r="J701" s="397" t="s">
        <v>7</v>
      </c>
      <c r="K701" s="405" t="s">
        <v>40</v>
      </c>
      <c r="L701" s="398" t="s">
        <v>1274</v>
      </c>
      <c r="M701" s="379">
        <v>576000</v>
      </c>
      <c r="N701" s="379">
        <v>576000</v>
      </c>
      <c r="O701" s="379"/>
      <c r="P701" s="379"/>
      <c r="Q701" s="379"/>
      <c r="R701" s="379"/>
      <c r="S701" s="380"/>
      <c r="T701" s="4"/>
    </row>
    <row r="702" spans="1:20" s="1" customFormat="1" ht="130.5" customHeight="1">
      <c r="A702" s="459"/>
      <c r="B702" s="463"/>
      <c r="C702" s="463"/>
      <c r="D702" s="463"/>
      <c r="E702" s="466"/>
      <c r="F702" s="469"/>
      <c r="G702" s="472"/>
      <c r="H702" s="466"/>
      <c r="I702" s="397" t="s">
        <v>139</v>
      </c>
      <c r="J702" s="397" t="s">
        <v>7</v>
      </c>
      <c r="K702" s="405" t="s">
        <v>40</v>
      </c>
      <c r="L702" s="398" t="s">
        <v>141</v>
      </c>
      <c r="M702" s="379">
        <v>576000</v>
      </c>
      <c r="N702" s="379">
        <v>576000</v>
      </c>
      <c r="O702" s="379"/>
      <c r="P702" s="379"/>
      <c r="Q702" s="379"/>
      <c r="R702" s="379"/>
      <c r="S702" s="380"/>
      <c r="T702" s="4"/>
    </row>
    <row r="703" spans="1:20" s="1" customFormat="1" ht="15.75" customHeight="1">
      <c r="A703" s="460"/>
      <c r="B703" s="427" t="s">
        <v>278</v>
      </c>
      <c r="C703" s="430" t="s">
        <v>90</v>
      </c>
      <c r="D703" s="430" t="s">
        <v>1272</v>
      </c>
      <c r="E703" s="457" t="s">
        <v>1275</v>
      </c>
      <c r="F703" s="430" t="s">
        <v>133</v>
      </c>
      <c r="G703" s="430" t="s">
        <v>1276</v>
      </c>
      <c r="H703" s="430" t="s">
        <v>134</v>
      </c>
      <c r="I703" s="396" t="s">
        <v>139</v>
      </c>
      <c r="J703" s="396" t="s">
        <v>7</v>
      </c>
      <c r="K703" s="405">
        <v>9990000110</v>
      </c>
      <c r="L703" s="378" t="s">
        <v>143</v>
      </c>
      <c r="M703" s="379">
        <f>M704</f>
        <v>7193200</v>
      </c>
      <c r="N703" s="379">
        <f t="shared" ref="N703:R703" si="122">N704</f>
        <v>7192926.3300000001</v>
      </c>
      <c r="O703" s="379">
        <f t="shared" si="122"/>
        <v>8295000</v>
      </c>
      <c r="P703" s="379">
        <f t="shared" si="122"/>
        <v>7865100</v>
      </c>
      <c r="Q703" s="379">
        <f t="shared" si="122"/>
        <v>7865100</v>
      </c>
      <c r="R703" s="379">
        <f t="shared" si="122"/>
        <v>7865100</v>
      </c>
      <c r="S703" s="380">
        <v>3</v>
      </c>
      <c r="T703" s="4"/>
    </row>
    <row r="704" spans="1:20" s="1" customFormat="1" ht="17.25" customHeight="1">
      <c r="A704" s="460"/>
      <c r="B704" s="428"/>
      <c r="C704" s="430"/>
      <c r="D704" s="430"/>
      <c r="E704" s="457"/>
      <c r="F704" s="430"/>
      <c r="G704" s="430"/>
      <c r="H704" s="430"/>
      <c r="I704" s="397" t="s">
        <v>139</v>
      </c>
      <c r="J704" s="397" t="s">
        <v>7</v>
      </c>
      <c r="K704" s="398">
        <v>9990000110</v>
      </c>
      <c r="L704" s="398" t="s">
        <v>1277</v>
      </c>
      <c r="M704" s="382">
        <f>M705+M706+M707</f>
        <v>7193200</v>
      </c>
      <c r="N704" s="382">
        <f>N705+N706+N707</f>
        <v>7192926.3300000001</v>
      </c>
      <c r="O704" s="382">
        <f t="shared" ref="O704:R704" si="123">O705+O706+O707</f>
        <v>8295000</v>
      </c>
      <c r="P704" s="382">
        <f t="shared" si="123"/>
        <v>7865100</v>
      </c>
      <c r="Q704" s="382">
        <f t="shared" si="123"/>
        <v>7865100</v>
      </c>
      <c r="R704" s="382">
        <f t="shared" si="123"/>
        <v>7865100</v>
      </c>
      <c r="S704" s="408"/>
    </row>
    <row r="705" spans="1:19" s="1" customFormat="1" ht="21" customHeight="1">
      <c r="A705" s="460"/>
      <c r="B705" s="428"/>
      <c r="C705" s="430"/>
      <c r="D705" s="430"/>
      <c r="E705" s="457"/>
      <c r="F705" s="430"/>
      <c r="G705" s="430"/>
      <c r="H705" s="430"/>
      <c r="I705" s="397" t="s">
        <v>139</v>
      </c>
      <c r="J705" s="397" t="s">
        <v>7</v>
      </c>
      <c r="K705" s="398">
        <v>9990000110</v>
      </c>
      <c r="L705" s="398" t="s">
        <v>147</v>
      </c>
      <c r="M705" s="382">
        <v>5535100</v>
      </c>
      <c r="N705" s="382">
        <v>5534957.9900000002</v>
      </c>
      <c r="O705" s="382">
        <v>6371000</v>
      </c>
      <c r="P705" s="382">
        <v>6041000</v>
      </c>
      <c r="Q705" s="382">
        <v>6041000</v>
      </c>
      <c r="R705" s="382">
        <v>6041000</v>
      </c>
      <c r="S705" s="408"/>
    </row>
    <row r="706" spans="1:19" s="1" customFormat="1" ht="15" customHeight="1">
      <c r="A706" s="460"/>
      <c r="B706" s="428"/>
      <c r="C706" s="430"/>
      <c r="D706" s="430"/>
      <c r="E706" s="457"/>
      <c r="F706" s="430"/>
      <c r="G706" s="430"/>
      <c r="H706" s="430"/>
      <c r="I706" s="397" t="s">
        <v>139</v>
      </c>
      <c r="J706" s="397" t="s">
        <v>7</v>
      </c>
      <c r="K706" s="398">
        <v>9990000110</v>
      </c>
      <c r="L706" s="398" t="s">
        <v>74</v>
      </c>
      <c r="M706" s="382">
        <v>1658100</v>
      </c>
      <c r="N706" s="382">
        <v>1657968.34</v>
      </c>
      <c r="O706" s="382">
        <v>1924000</v>
      </c>
      <c r="P706" s="382">
        <v>1824100</v>
      </c>
      <c r="Q706" s="382">
        <v>1824100</v>
      </c>
      <c r="R706" s="382">
        <v>1824100</v>
      </c>
      <c r="S706" s="408"/>
    </row>
    <row r="707" spans="1:19" s="1" customFormat="1" ht="66.75" customHeight="1">
      <c r="A707" s="460"/>
      <c r="B707" s="428"/>
      <c r="C707" s="430"/>
      <c r="D707" s="430"/>
      <c r="E707" s="457"/>
      <c r="F707" s="430"/>
      <c r="G707" s="430"/>
      <c r="H707" s="430"/>
      <c r="I707" s="397" t="s">
        <v>139</v>
      </c>
      <c r="J707" s="397" t="s">
        <v>7</v>
      </c>
      <c r="K707" s="398">
        <v>9990000110</v>
      </c>
      <c r="L707" s="398" t="s">
        <v>148</v>
      </c>
      <c r="M707" s="382"/>
      <c r="N707" s="382"/>
      <c r="O707" s="382"/>
      <c r="P707" s="382"/>
      <c r="Q707" s="382"/>
      <c r="R707" s="382"/>
      <c r="S707" s="408"/>
    </row>
    <row r="708" spans="1:19" s="1" customFormat="1" ht="15" customHeight="1">
      <c r="A708" s="460"/>
      <c r="B708" s="430" t="s">
        <v>870</v>
      </c>
      <c r="C708" s="430" t="s">
        <v>1278</v>
      </c>
      <c r="D708" s="430" t="s">
        <v>1272</v>
      </c>
      <c r="E708" s="473" t="s">
        <v>1279</v>
      </c>
      <c r="F708" s="430" t="s">
        <v>133</v>
      </c>
      <c r="G708" s="430" t="s">
        <v>1280</v>
      </c>
      <c r="H708" s="430" t="s">
        <v>134</v>
      </c>
      <c r="I708" s="397" t="s">
        <v>139</v>
      </c>
      <c r="J708" s="397" t="s">
        <v>7</v>
      </c>
      <c r="K708" s="398">
        <v>9990000190</v>
      </c>
      <c r="L708" s="398" t="s">
        <v>143</v>
      </c>
      <c r="M708" s="382">
        <f>M709</f>
        <v>700</v>
      </c>
      <c r="N708" s="382">
        <f t="shared" ref="N708:R708" si="124">N709</f>
        <v>212</v>
      </c>
      <c r="O708" s="382">
        <f t="shared" si="124"/>
        <v>700</v>
      </c>
      <c r="P708" s="382">
        <f t="shared" si="124"/>
        <v>700</v>
      </c>
      <c r="Q708" s="382">
        <f t="shared" si="124"/>
        <v>700</v>
      </c>
      <c r="R708" s="382">
        <f t="shared" si="124"/>
        <v>700</v>
      </c>
      <c r="S708" s="408">
        <v>3</v>
      </c>
    </row>
    <row r="709" spans="1:19" s="1" customFormat="1" ht="82.5" customHeight="1">
      <c r="A709" s="460"/>
      <c r="B709" s="430"/>
      <c r="C709" s="430"/>
      <c r="D709" s="430"/>
      <c r="E709" s="473"/>
      <c r="F709" s="430"/>
      <c r="G709" s="430"/>
      <c r="H709" s="430"/>
      <c r="I709" s="397" t="s">
        <v>139</v>
      </c>
      <c r="J709" s="397" t="s">
        <v>7</v>
      </c>
      <c r="K709" s="398">
        <v>9990000190</v>
      </c>
      <c r="L709" s="398" t="s">
        <v>44</v>
      </c>
      <c r="M709" s="382">
        <v>700</v>
      </c>
      <c r="N709" s="382">
        <v>212</v>
      </c>
      <c r="O709" s="382">
        <v>700</v>
      </c>
      <c r="P709" s="382">
        <v>700</v>
      </c>
      <c r="Q709" s="382">
        <v>700</v>
      </c>
      <c r="R709" s="382">
        <v>700</v>
      </c>
      <c r="S709" s="408"/>
    </row>
    <row r="710" spans="1:19" s="1" customFormat="1" ht="82.5" customHeight="1">
      <c r="A710" s="460"/>
      <c r="B710" s="427" t="s">
        <v>1281</v>
      </c>
      <c r="C710" s="427" t="s">
        <v>1189</v>
      </c>
      <c r="D710" s="427" t="s">
        <v>1272</v>
      </c>
      <c r="E710" s="453" t="s">
        <v>1282</v>
      </c>
      <c r="F710" s="427" t="s">
        <v>133</v>
      </c>
      <c r="G710" s="445">
        <v>44799</v>
      </c>
      <c r="H710" s="427" t="s">
        <v>134</v>
      </c>
      <c r="I710" s="396" t="s">
        <v>139</v>
      </c>
      <c r="J710" s="396" t="s">
        <v>7</v>
      </c>
      <c r="K710" s="398" t="s">
        <v>300</v>
      </c>
      <c r="L710" s="378" t="s">
        <v>143</v>
      </c>
      <c r="M710" s="382">
        <f t="shared" ref="M710:O710" si="125">M711+M712</f>
        <v>167700</v>
      </c>
      <c r="N710" s="382">
        <f t="shared" si="125"/>
        <v>167700</v>
      </c>
      <c r="O710" s="382">
        <f t="shared" si="125"/>
        <v>241000</v>
      </c>
      <c r="P710" s="382"/>
      <c r="Q710" s="382"/>
      <c r="R710" s="382"/>
      <c r="S710" s="408">
        <v>3</v>
      </c>
    </row>
    <row r="711" spans="1:19" s="1" customFormat="1" ht="82.5" customHeight="1">
      <c r="A711" s="460"/>
      <c r="B711" s="428"/>
      <c r="C711" s="428"/>
      <c r="D711" s="428"/>
      <c r="E711" s="454"/>
      <c r="F711" s="428"/>
      <c r="G711" s="428"/>
      <c r="H711" s="428"/>
      <c r="I711" s="397" t="s">
        <v>139</v>
      </c>
      <c r="J711" s="397" t="s">
        <v>7</v>
      </c>
      <c r="K711" s="398" t="s">
        <v>300</v>
      </c>
      <c r="L711" s="398" t="s">
        <v>147</v>
      </c>
      <c r="M711" s="382">
        <v>129070</v>
      </c>
      <c r="N711" s="382">
        <v>129070</v>
      </c>
      <c r="O711" s="382">
        <v>185100</v>
      </c>
      <c r="P711" s="382"/>
      <c r="Q711" s="382"/>
      <c r="R711" s="382"/>
      <c r="S711" s="408"/>
    </row>
    <row r="712" spans="1:19" s="1" customFormat="1" ht="82.5" customHeight="1">
      <c r="A712" s="460"/>
      <c r="B712" s="431"/>
      <c r="C712" s="431"/>
      <c r="D712" s="431"/>
      <c r="E712" s="455"/>
      <c r="F712" s="431"/>
      <c r="G712" s="431"/>
      <c r="H712" s="431"/>
      <c r="I712" s="397" t="s">
        <v>139</v>
      </c>
      <c r="J712" s="397" t="s">
        <v>7</v>
      </c>
      <c r="K712" s="398" t="s">
        <v>300</v>
      </c>
      <c r="L712" s="398" t="s">
        <v>74</v>
      </c>
      <c r="M712" s="382">
        <v>38630</v>
      </c>
      <c r="N712" s="382">
        <v>38630</v>
      </c>
      <c r="O712" s="382">
        <v>55900</v>
      </c>
      <c r="P712" s="382"/>
      <c r="Q712" s="382"/>
      <c r="R712" s="382"/>
      <c r="S712" s="408"/>
    </row>
    <row r="713" spans="1:19" s="3" customFormat="1" ht="42" customHeight="1">
      <c r="A713" s="460"/>
      <c r="B713" s="430" t="s">
        <v>690</v>
      </c>
      <c r="C713" s="456" t="s">
        <v>1283</v>
      </c>
      <c r="D713" s="456" t="s">
        <v>1272</v>
      </c>
      <c r="E713" s="457" t="s">
        <v>1303</v>
      </c>
      <c r="F713" s="430" t="s">
        <v>133</v>
      </c>
      <c r="G713" s="430" t="s">
        <v>1284</v>
      </c>
      <c r="H713" s="430" t="s">
        <v>134</v>
      </c>
      <c r="I713" s="399" t="s">
        <v>139</v>
      </c>
      <c r="J713" s="399" t="s">
        <v>7</v>
      </c>
      <c r="K713" s="399" t="s">
        <v>1285</v>
      </c>
      <c r="L713" s="399" t="s">
        <v>143</v>
      </c>
      <c r="M713" s="383">
        <f>M714+M715+M716+M717+M718</f>
        <v>6483300</v>
      </c>
      <c r="N713" s="383">
        <f t="shared" ref="N713:R713" si="126">N714+N715+N716+N717+N718</f>
        <v>6482885.959999999</v>
      </c>
      <c r="O713" s="383">
        <f t="shared" si="126"/>
        <v>7247000</v>
      </c>
      <c r="P713" s="383">
        <f t="shared" si="126"/>
        <v>6754500</v>
      </c>
      <c r="Q713" s="383">
        <f t="shared" si="126"/>
        <v>6754500</v>
      </c>
      <c r="R713" s="383">
        <f t="shared" si="126"/>
        <v>6754500</v>
      </c>
      <c r="S713" s="408">
        <v>3</v>
      </c>
    </row>
    <row r="714" spans="1:19" s="1" customFormat="1">
      <c r="A714" s="460"/>
      <c r="B714" s="430"/>
      <c r="C714" s="456"/>
      <c r="D714" s="456"/>
      <c r="E714" s="457"/>
      <c r="F714" s="430"/>
      <c r="G714" s="430"/>
      <c r="H714" s="430"/>
      <c r="I714" s="398" t="s">
        <v>139</v>
      </c>
      <c r="J714" s="398" t="s">
        <v>7</v>
      </c>
      <c r="K714" s="398" t="s">
        <v>1285</v>
      </c>
      <c r="L714" s="406" t="s">
        <v>144</v>
      </c>
      <c r="M714" s="382">
        <v>4596400</v>
      </c>
      <c r="N714" s="382">
        <v>4596319.2699999996</v>
      </c>
      <c r="O714" s="382">
        <v>5321900</v>
      </c>
      <c r="P714" s="382">
        <v>4975100</v>
      </c>
      <c r="Q714" s="382">
        <v>4975100</v>
      </c>
      <c r="R714" s="382">
        <v>4975100</v>
      </c>
      <c r="S714" s="408"/>
    </row>
    <row r="715" spans="1:19" s="1" customFormat="1">
      <c r="A715" s="460"/>
      <c r="B715" s="430"/>
      <c r="C715" s="456"/>
      <c r="D715" s="456"/>
      <c r="E715" s="457"/>
      <c r="F715" s="430"/>
      <c r="G715" s="430"/>
      <c r="H715" s="430"/>
      <c r="I715" s="398" t="s">
        <v>139</v>
      </c>
      <c r="J715" s="398" t="s">
        <v>7</v>
      </c>
      <c r="K715" s="398" t="s">
        <v>1285</v>
      </c>
      <c r="L715" s="406" t="s">
        <v>15</v>
      </c>
      <c r="M715" s="382"/>
      <c r="N715" s="382"/>
      <c r="O715" s="382"/>
      <c r="P715" s="382"/>
      <c r="Q715" s="382"/>
      <c r="R715" s="382"/>
      <c r="S715" s="408"/>
    </row>
    <row r="716" spans="1:19" s="1" customFormat="1">
      <c r="A716" s="460"/>
      <c r="B716" s="430"/>
      <c r="C716" s="456"/>
      <c r="D716" s="456"/>
      <c r="E716" s="457"/>
      <c r="F716" s="430"/>
      <c r="G716" s="430"/>
      <c r="H716" s="430"/>
      <c r="I716" s="398" t="s">
        <v>139</v>
      </c>
      <c r="J716" s="398" t="s">
        <v>7</v>
      </c>
      <c r="K716" s="398" t="s">
        <v>1285</v>
      </c>
      <c r="L716" s="406" t="s">
        <v>84</v>
      </c>
      <c r="M716" s="382">
        <v>1373800</v>
      </c>
      <c r="N716" s="382">
        <v>1373648.76</v>
      </c>
      <c r="O716" s="382">
        <v>1607300</v>
      </c>
      <c r="P716" s="382">
        <v>1502500</v>
      </c>
      <c r="Q716" s="382">
        <v>1502500</v>
      </c>
      <c r="R716" s="382">
        <v>1502500</v>
      </c>
      <c r="S716" s="408"/>
    </row>
    <row r="717" spans="1:19" s="1" customFormat="1">
      <c r="A717" s="460"/>
      <c r="B717" s="430"/>
      <c r="C717" s="456"/>
      <c r="D717" s="456"/>
      <c r="E717" s="457"/>
      <c r="F717" s="430"/>
      <c r="G717" s="430"/>
      <c r="H717" s="430"/>
      <c r="I717" s="398" t="s">
        <v>139</v>
      </c>
      <c r="J717" s="398" t="s">
        <v>7</v>
      </c>
      <c r="K717" s="398" t="s">
        <v>1285</v>
      </c>
      <c r="L717" s="406" t="s">
        <v>141</v>
      </c>
      <c r="M717" s="382">
        <v>512300</v>
      </c>
      <c r="N717" s="382">
        <v>512130.31</v>
      </c>
      <c r="O717" s="382">
        <v>317000</v>
      </c>
      <c r="P717" s="382">
        <v>276100</v>
      </c>
      <c r="Q717" s="382">
        <v>276100</v>
      </c>
      <c r="R717" s="382">
        <v>276100</v>
      </c>
      <c r="S717" s="408"/>
    </row>
    <row r="718" spans="1:19" s="1" customFormat="1" ht="40.5" customHeight="1">
      <c r="A718" s="460"/>
      <c r="B718" s="430"/>
      <c r="C718" s="456"/>
      <c r="D718" s="456"/>
      <c r="E718" s="457"/>
      <c r="F718" s="430"/>
      <c r="G718" s="430"/>
      <c r="H718" s="430"/>
      <c r="I718" s="398" t="s">
        <v>139</v>
      </c>
      <c r="J718" s="398" t="s">
        <v>7</v>
      </c>
      <c r="K718" s="398" t="s">
        <v>1285</v>
      </c>
      <c r="L718" s="406" t="s">
        <v>44</v>
      </c>
      <c r="M718" s="382">
        <v>800</v>
      </c>
      <c r="N718" s="382">
        <v>787.62</v>
      </c>
      <c r="O718" s="382">
        <v>800</v>
      </c>
      <c r="P718" s="382">
        <v>800</v>
      </c>
      <c r="Q718" s="382">
        <v>800</v>
      </c>
      <c r="R718" s="382">
        <v>800</v>
      </c>
      <c r="S718" s="408"/>
    </row>
    <row r="719" spans="1:19" s="3" customFormat="1" ht="23.25" customHeight="1">
      <c r="A719" s="460"/>
      <c r="B719" s="440" t="s">
        <v>256</v>
      </c>
      <c r="C719" s="436" t="s">
        <v>363</v>
      </c>
      <c r="D719" s="436" t="s">
        <v>1272</v>
      </c>
      <c r="E719" s="448" t="s">
        <v>1286</v>
      </c>
      <c r="F719" s="436" t="s">
        <v>133</v>
      </c>
      <c r="G719" s="436" t="s">
        <v>1287</v>
      </c>
      <c r="H719" s="436" t="s">
        <v>134</v>
      </c>
      <c r="I719" s="400" t="s">
        <v>139</v>
      </c>
      <c r="J719" s="400" t="s">
        <v>7</v>
      </c>
      <c r="K719" s="400" t="s">
        <v>53</v>
      </c>
      <c r="L719" s="6" t="s">
        <v>143</v>
      </c>
      <c r="M719" s="382">
        <v>416000</v>
      </c>
      <c r="N719" s="382">
        <v>415990</v>
      </c>
      <c r="O719" s="382"/>
      <c r="P719" s="382"/>
      <c r="Q719" s="382"/>
      <c r="R719" s="382"/>
      <c r="S719" s="408">
        <v>3</v>
      </c>
    </row>
    <row r="720" spans="1:19" s="3" customFormat="1" ht="23.25" customHeight="1">
      <c r="A720" s="460"/>
      <c r="B720" s="440"/>
      <c r="C720" s="447"/>
      <c r="D720" s="447"/>
      <c r="E720" s="449"/>
      <c r="F720" s="447"/>
      <c r="G720" s="447"/>
      <c r="H720" s="447"/>
      <c r="I720" s="400" t="s">
        <v>139</v>
      </c>
      <c r="J720" s="400" t="s">
        <v>7</v>
      </c>
      <c r="K720" s="400" t="s">
        <v>53</v>
      </c>
      <c r="L720" s="6" t="s">
        <v>59</v>
      </c>
      <c r="M720" s="382">
        <v>416000</v>
      </c>
      <c r="N720" s="382">
        <v>415990</v>
      </c>
      <c r="O720" s="382"/>
      <c r="P720" s="382"/>
      <c r="Q720" s="382"/>
      <c r="R720" s="382"/>
      <c r="S720" s="408"/>
    </row>
    <row r="721" spans="1:19" s="3" customFormat="1" ht="71.25" customHeight="1">
      <c r="A721" s="460"/>
      <c r="B721" s="440"/>
      <c r="C721" s="437"/>
      <c r="D721" s="437"/>
      <c r="E721" s="450"/>
      <c r="F721" s="437"/>
      <c r="G721" s="437"/>
      <c r="H721" s="437"/>
      <c r="I721" s="400" t="s">
        <v>139</v>
      </c>
      <c r="J721" s="400" t="s">
        <v>7</v>
      </c>
      <c r="K721" s="400" t="s">
        <v>53</v>
      </c>
      <c r="L721" s="6" t="s">
        <v>151</v>
      </c>
      <c r="M721" s="382">
        <v>416000</v>
      </c>
      <c r="N721" s="382">
        <v>415990</v>
      </c>
      <c r="O721" s="382"/>
      <c r="P721" s="382"/>
      <c r="Q721" s="382"/>
      <c r="R721" s="382"/>
      <c r="S721" s="408"/>
    </row>
    <row r="722" spans="1:19" s="1" customFormat="1" ht="141.75" customHeight="1">
      <c r="A722" s="460"/>
      <c r="B722" s="427" t="s">
        <v>257</v>
      </c>
      <c r="C722" s="430" t="s">
        <v>1288</v>
      </c>
      <c r="D722" s="427" t="s">
        <v>1272</v>
      </c>
      <c r="E722" s="451" t="s">
        <v>1304</v>
      </c>
      <c r="F722" s="430" t="s">
        <v>133</v>
      </c>
      <c r="G722" s="452">
        <v>43615</v>
      </c>
      <c r="H722" s="430" t="s">
        <v>134</v>
      </c>
      <c r="I722" s="405" t="s">
        <v>149</v>
      </c>
      <c r="J722" s="405" t="s">
        <v>139</v>
      </c>
      <c r="K722" s="405" t="s">
        <v>1289</v>
      </c>
      <c r="L722" s="405" t="s">
        <v>143</v>
      </c>
      <c r="M722" s="383">
        <f>M723</f>
        <v>2628000</v>
      </c>
      <c r="N722" s="383">
        <f>N723</f>
        <v>2628000</v>
      </c>
      <c r="O722" s="383">
        <f t="shared" ref="O722:R722" si="127">O723</f>
        <v>2628000</v>
      </c>
      <c r="P722" s="383">
        <f t="shared" si="127"/>
        <v>2043000</v>
      </c>
      <c r="Q722" s="383">
        <f t="shared" si="127"/>
        <v>1834000</v>
      </c>
      <c r="R722" s="383">
        <f t="shared" si="127"/>
        <v>1834000</v>
      </c>
      <c r="S722" s="408">
        <v>3</v>
      </c>
    </row>
    <row r="723" spans="1:19" s="1" customFormat="1" ht="18.75" customHeight="1">
      <c r="A723" s="460"/>
      <c r="B723" s="431"/>
      <c r="C723" s="430"/>
      <c r="D723" s="431"/>
      <c r="E723" s="451"/>
      <c r="F723" s="430"/>
      <c r="G723" s="452"/>
      <c r="H723" s="430"/>
      <c r="I723" s="398" t="s">
        <v>149</v>
      </c>
      <c r="J723" s="398" t="s">
        <v>139</v>
      </c>
      <c r="K723" s="398" t="s">
        <v>1289</v>
      </c>
      <c r="L723" s="398" t="s">
        <v>1290</v>
      </c>
      <c r="M723" s="382">
        <v>2628000</v>
      </c>
      <c r="N723" s="382">
        <v>2628000</v>
      </c>
      <c r="O723" s="382">
        <v>2628000</v>
      </c>
      <c r="P723" s="382">
        <v>2043000</v>
      </c>
      <c r="Q723" s="382">
        <v>1834000</v>
      </c>
      <c r="R723" s="382">
        <v>1834000</v>
      </c>
      <c r="S723" s="408"/>
    </row>
    <row r="724" spans="1:19" s="3" customFormat="1" ht="18.75" customHeight="1">
      <c r="A724" s="460"/>
      <c r="B724" s="436" t="s">
        <v>885</v>
      </c>
      <c r="C724" s="436" t="s">
        <v>1291</v>
      </c>
      <c r="D724" s="436" t="s">
        <v>1272</v>
      </c>
      <c r="E724" s="438" t="s">
        <v>1292</v>
      </c>
      <c r="F724" s="440" t="s">
        <v>133</v>
      </c>
      <c r="G724" s="441">
        <v>44847</v>
      </c>
      <c r="H724" s="440" t="s">
        <v>134</v>
      </c>
      <c r="I724" s="399" t="s">
        <v>149</v>
      </c>
      <c r="J724" s="399" t="s">
        <v>4</v>
      </c>
      <c r="K724" s="400" t="s">
        <v>300</v>
      </c>
      <c r="L724" s="399" t="s">
        <v>1293</v>
      </c>
      <c r="M724" s="401">
        <v>24149600</v>
      </c>
      <c r="N724" s="401">
        <v>24149600</v>
      </c>
      <c r="O724" s="401"/>
      <c r="P724" s="382"/>
      <c r="Q724" s="382"/>
      <c r="R724" s="382"/>
      <c r="S724" s="408"/>
    </row>
    <row r="725" spans="1:19" s="3" customFormat="1" ht="125.25" customHeight="1">
      <c r="A725" s="460"/>
      <c r="B725" s="437"/>
      <c r="C725" s="437"/>
      <c r="D725" s="437"/>
      <c r="E725" s="439"/>
      <c r="F725" s="440"/>
      <c r="G725" s="442"/>
      <c r="H725" s="440"/>
      <c r="I725" s="399" t="s">
        <v>149</v>
      </c>
      <c r="J725" s="399" t="s">
        <v>4</v>
      </c>
      <c r="K725" s="400" t="s">
        <v>300</v>
      </c>
      <c r="L725" s="399" t="s">
        <v>39</v>
      </c>
      <c r="M725" s="401">
        <v>24149600</v>
      </c>
      <c r="N725" s="401">
        <v>24149600</v>
      </c>
      <c r="O725" s="401"/>
      <c r="P725" s="382"/>
      <c r="Q725" s="382"/>
      <c r="R725" s="382"/>
      <c r="S725" s="408"/>
    </row>
    <row r="726" spans="1:19" s="1" customFormat="1" ht="18.75" customHeight="1">
      <c r="A726" s="460"/>
      <c r="B726" s="427" t="s">
        <v>408</v>
      </c>
      <c r="C726" s="427" t="s">
        <v>1189</v>
      </c>
      <c r="D726" s="427" t="s">
        <v>1272</v>
      </c>
      <c r="E726" s="443" t="s">
        <v>1294</v>
      </c>
      <c r="F726" s="430" t="s">
        <v>133</v>
      </c>
      <c r="G726" s="445">
        <v>44799</v>
      </c>
      <c r="H726" s="430" t="s">
        <v>134</v>
      </c>
      <c r="I726" s="405" t="s">
        <v>149</v>
      </c>
      <c r="J726" s="405" t="s">
        <v>4</v>
      </c>
      <c r="K726" s="398" t="s">
        <v>300</v>
      </c>
      <c r="L726" s="405" t="s">
        <v>1293</v>
      </c>
      <c r="M726" s="401">
        <v>852900</v>
      </c>
      <c r="N726" s="401">
        <v>852900</v>
      </c>
      <c r="O726" s="401">
        <v>1051300</v>
      </c>
      <c r="P726" s="382"/>
      <c r="Q726" s="382"/>
      <c r="R726" s="382"/>
      <c r="S726" s="408">
        <v>3</v>
      </c>
    </row>
    <row r="727" spans="1:19" s="1" customFormat="1" ht="409.6" customHeight="1">
      <c r="A727" s="460"/>
      <c r="B727" s="431"/>
      <c r="C727" s="431"/>
      <c r="D727" s="431"/>
      <c r="E727" s="444"/>
      <c r="F727" s="430"/>
      <c r="G727" s="446"/>
      <c r="H727" s="430"/>
      <c r="I727" s="405" t="s">
        <v>149</v>
      </c>
      <c r="J727" s="405" t="s">
        <v>4</v>
      </c>
      <c r="K727" s="398" t="s">
        <v>300</v>
      </c>
      <c r="L727" s="405" t="s">
        <v>39</v>
      </c>
      <c r="M727" s="401">
        <v>852900</v>
      </c>
      <c r="N727" s="401">
        <v>852900</v>
      </c>
      <c r="O727" s="401">
        <v>1051300</v>
      </c>
      <c r="P727" s="382"/>
      <c r="Q727" s="382"/>
      <c r="R727" s="382"/>
      <c r="S727" s="408"/>
    </row>
    <row r="728" spans="1:19" s="1" customFormat="1" ht="163.5" customHeight="1">
      <c r="A728" s="460"/>
      <c r="B728" s="427" t="s">
        <v>1295</v>
      </c>
      <c r="C728" s="429" t="s">
        <v>1296</v>
      </c>
      <c r="D728" s="427" t="s">
        <v>1272</v>
      </c>
      <c r="E728" s="384" t="s">
        <v>1297</v>
      </c>
      <c r="F728" s="402" t="s">
        <v>133</v>
      </c>
      <c r="G728" s="403">
        <v>43615</v>
      </c>
      <c r="H728" s="404" t="s">
        <v>134</v>
      </c>
      <c r="I728" s="432" t="s">
        <v>149</v>
      </c>
      <c r="J728" s="432" t="s">
        <v>4</v>
      </c>
      <c r="K728" s="434" t="s">
        <v>1298</v>
      </c>
      <c r="L728" s="432" t="s">
        <v>39</v>
      </c>
      <c r="M728" s="420">
        <v>49162640</v>
      </c>
      <c r="N728" s="420">
        <v>49162640</v>
      </c>
      <c r="O728" s="407">
        <v>5932000</v>
      </c>
      <c r="P728" s="407">
        <v>5000000</v>
      </c>
      <c r="Q728" s="420">
        <v>5000000</v>
      </c>
      <c r="R728" s="420">
        <v>5000000</v>
      </c>
      <c r="S728" s="422">
        <v>3</v>
      </c>
    </row>
    <row r="729" spans="1:19" s="1" customFormat="1" ht="134.25" customHeight="1">
      <c r="A729" s="460"/>
      <c r="B729" s="428"/>
      <c r="C729" s="430"/>
      <c r="D729" s="431"/>
      <c r="E729" s="384" t="s">
        <v>1299</v>
      </c>
      <c r="F729" s="402" t="s">
        <v>133</v>
      </c>
      <c r="G729" s="403">
        <v>43636</v>
      </c>
      <c r="H729" s="404" t="s">
        <v>134</v>
      </c>
      <c r="I729" s="433"/>
      <c r="J729" s="433"/>
      <c r="K729" s="435"/>
      <c r="L729" s="433"/>
      <c r="M729" s="421"/>
      <c r="N729" s="421"/>
      <c r="O729" s="409"/>
      <c r="P729" s="409"/>
      <c r="Q729" s="421"/>
      <c r="R729" s="421"/>
      <c r="S729" s="423"/>
    </row>
    <row r="730" spans="1:19" s="410" customFormat="1" ht="20.100000000000001" customHeight="1">
      <c r="A730" s="821"/>
      <c r="B730" s="800"/>
      <c r="C730" s="801" t="s">
        <v>1300</v>
      </c>
      <c r="D730" s="801"/>
      <c r="E730" s="802"/>
      <c r="F730" s="803"/>
      <c r="G730" s="804"/>
      <c r="H730" s="805"/>
      <c r="I730" s="806"/>
      <c r="J730" s="806"/>
      <c r="K730" s="806"/>
      <c r="L730" s="806"/>
      <c r="M730" s="807">
        <f>M703+M708+M713+M722+M728+M725+M700+M710+M719+M726</f>
        <v>91630040</v>
      </c>
      <c r="N730" s="807">
        <f>N703+N708+N713+N722+N728+N725+N700+N710+N719+N726</f>
        <v>91628854.289999992</v>
      </c>
      <c r="O730" s="807">
        <f>O703+O708+O713+O722+O728+O726+O719+O710+O700</f>
        <v>25395000</v>
      </c>
      <c r="P730" s="807">
        <f>P703+P708+P713+P722+P728</f>
        <v>21663300</v>
      </c>
      <c r="Q730" s="807">
        <f>Q703+Q708+Q713+Q722+Q728</f>
        <v>21454300</v>
      </c>
      <c r="R730" s="807">
        <f>R703+R708+R713+R722+R728</f>
        <v>21454300</v>
      </c>
      <c r="S730" s="822"/>
    </row>
    <row r="731" spans="1:19" s="836" customFormat="1" ht="20.100000000000001" customHeight="1">
      <c r="A731" s="823" t="s">
        <v>1307</v>
      </c>
      <c r="B731" s="808"/>
      <c r="C731" s="808"/>
      <c r="D731" s="808"/>
      <c r="E731" s="808"/>
      <c r="F731" s="808"/>
      <c r="G731" s="808"/>
      <c r="H731" s="808"/>
      <c r="I731" s="808"/>
      <c r="J731" s="808"/>
      <c r="K731" s="808"/>
      <c r="L731" s="808"/>
      <c r="M731" s="808"/>
      <c r="N731" s="808"/>
      <c r="O731" s="808"/>
      <c r="P731" s="808"/>
      <c r="Q731" s="808"/>
      <c r="R731" s="808"/>
      <c r="S731" s="824"/>
    </row>
    <row r="732" spans="1:19" s="836" customFormat="1" ht="76.5" customHeight="1">
      <c r="A732" s="825">
        <v>708</v>
      </c>
      <c r="B732" s="809" t="s">
        <v>1308</v>
      </c>
      <c r="C732" s="810" t="s">
        <v>1309</v>
      </c>
      <c r="D732" s="811" t="s">
        <v>1314</v>
      </c>
      <c r="E732" s="130" t="s">
        <v>1310</v>
      </c>
      <c r="F732" s="301" t="s">
        <v>1311</v>
      </c>
      <c r="G732" s="417">
        <v>37670</v>
      </c>
      <c r="H732" s="104" t="s">
        <v>134</v>
      </c>
      <c r="I732" s="812" t="s">
        <v>139</v>
      </c>
      <c r="J732" s="812" t="s">
        <v>14</v>
      </c>
      <c r="K732" s="812" t="s">
        <v>1312</v>
      </c>
      <c r="L732" s="812" t="s">
        <v>1313</v>
      </c>
      <c r="M732" s="813">
        <v>0</v>
      </c>
      <c r="N732" s="813">
        <v>0</v>
      </c>
      <c r="O732" s="813">
        <v>0</v>
      </c>
      <c r="P732" s="814">
        <v>4900000</v>
      </c>
      <c r="Q732" s="813">
        <v>0</v>
      </c>
      <c r="R732" s="813">
        <v>0</v>
      </c>
      <c r="S732" s="826">
        <v>3</v>
      </c>
    </row>
    <row r="733" spans="1:19" s="836" customFormat="1" ht="195" customHeight="1">
      <c r="A733" s="825"/>
      <c r="B733" s="809"/>
      <c r="C733" s="815"/>
      <c r="D733" s="811"/>
      <c r="E733" s="130" t="s">
        <v>1315</v>
      </c>
      <c r="F733" s="301" t="s">
        <v>133</v>
      </c>
      <c r="G733" s="302">
        <v>37589</v>
      </c>
      <c r="H733" s="104" t="s">
        <v>134</v>
      </c>
      <c r="I733" s="812"/>
      <c r="J733" s="812"/>
      <c r="K733" s="812"/>
      <c r="L733" s="812"/>
      <c r="M733" s="816"/>
      <c r="N733" s="816"/>
      <c r="O733" s="816"/>
      <c r="P733" s="817"/>
      <c r="Q733" s="816"/>
      <c r="R733" s="816"/>
      <c r="S733" s="827"/>
    </row>
    <row r="734" spans="1:19" s="836" customFormat="1" ht="20.100000000000001" customHeight="1" thickBot="1">
      <c r="A734" s="828" t="s">
        <v>1365</v>
      </c>
      <c r="B734" s="829"/>
      <c r="C734" s="829"/>
      <c r="D734" s="830"/>
      <c r="E734" s="831"/>
      <c r="F734" s="832"/>
      <c r="G734" s="832"/>
      <c r="H734" s="832"/>
      <c r="I734" s="832"/>
      <c r="J734" s="832"/>
      <c r="K734" s="832"/>
      <c r="L734" s="832"/>
      <c r="M734" s="833">
        <f>M732</f>
        <v>0</v>
      </c>
      <c r="N734" s="833">
        <f>N732</f>
        <v>0</v>
      </c>
      <c r="O734" s="833">
        <v>0</v>
      </c>
      <c r="P734" s="834">
        <v>4900000</v>
      </c>
      <c r="Q734" s="833">
        <v>0</v>
      </c>
      <c r="R734" s="833">
        <v>0</v>
      </c>
      <c r="S734" s="835"/>
    </row>
    <row r="735" spans="1:19">
      <c r="B735" s="713"/>
      <c r="C735" s="713"/>
      <c r="D735" s="713"/>
      <c r="E735" s="713"/>
      <c r="H735" s="713"/>
      <c r="I735" s="713"/>
      <c r="J735" s="713"/>
      <c r="K735" s="82"/>
      <c r="M735" s="712"/>
      <c r="N735" s="712"/>
      <c r="O735" s="83"/>
      <c r="P735" s="83"/>
      <c r="Q735" s="83"/>
      <c r="R735" s="83"/>
    </row>
    <row r="736" spans="1:19" s="101" customFormat="1">
      <c r="A736" s="68"/>
      <c r="B736" s="411"/>
      <c r="C736" s="68"/>
      <c r="D736" s="68"/>
      <c r="E736" s="412"/>
      <c r="F736" s="68"/>
      <c r="G736" s="68"/>
      <c r="H736" s="424" t="s">
        <v>1300</v>
      </c>
      <c r="I736" s="425"/>
      <c r="J736" s="425"/>
      <c r="K736" s="425"/>
      <c r="L736" s="425"/>
      <c r="M736" s="413">
        <f t="shared" ref="M736:R736" si="128">M282+M357+M378+M693+M730+M734</f>
        <v>1260600076.9299998</v>
      </c>
      <c r="N736" s="413">
        <f t="shared" si="128"/>
        <v>1219629854.5899999</v>
      </c>
      <c r="O736" s="413">
        <f t="shared" si="128"/>
        <v>1289886809.52</v>
      </c>
      <c r="P736" s="413">
        <f t="shared" si="128"/>
        <v>1256254195</v>
      </c>
      <c r="Q736" s="413">
        <f t="shared" si="128"/>
        <v>1143229280</v>
      </c>
      <c r="R736" s="413">
        <f t="shared" si="128"/>
        <v>1257455624</v>
      </c>
      <c r="S736" s="414"/>
    </row>
    <row r="737" spans="1:19" s="101" customFormat="1">
      <c r="A737" s="68"/>
      <c r="B737" s="411"/>
      <c r="C737" s="68"/>
      <c r="D737" s="68"/>
      <c r="E737" s="412"/>
      <c r="F737" s="68"/>
      <c r="G737" s="68"/>
      <c r="H737" s="426" t="s">
        <v>1305</v>
      </c>
      <c r="I737" s="425"/>
      <c r="J737" s="425"/>
      <c r="K737" s="425"/>
      <c r="L737" s="425"/>
      <c r="M737" s="415"/>
      <c r="N737" s="415"/>
      <c r="O737" s="415"/>
      <c r="P737" s="413"/>
      <c r="Q737" s="416">
        <v>18579000</v>
      </c>
      <c r="R737" s="416">
        <v>41085000</v>
      </c>
      <c r="S737" s="414"/>
    </row>
    <row r="738" spans="1:19" s="101" customFormat="1">
      <c r="A738" s="68"/>
      <c r="B738" s="411"/>
      <c r="C738" s="68"/>
      <c r="D738" s="68"/>
      <c r="E738" s="412"/>
      <c r="F738" s="68"/>
      <c r="G738" s="68"/>
      <c r="H738" s="424" t="s">
        <v>1306</v>
      </c>
      <c r="I738" s="425"/>
      <c r="J738" s="425"/>
      <c r="K738" s="425"/>
      <c r="L738" s="425"/>
      <c r="M738" s="413">
        <f t="shared" ref="M738:R738" si="129">SUM(M736:M737)</f>
        <v>1260600076.9299998</v>
      </c>
      <c r="N738" s="413">
        <f t="shared" si="129"/>
        <v>1219629854.5899999</v>
      </c>
      <c r="O738" s="413">
        <f t="shared" si="129"/>
        <v>1289886809.52</v>
      </c>
      <c r="P738" s="413">
        <f>SUM(P736:P737)</f>
        <v>1256254195</v>
      </c>
      <c r="Q738" s="413">
        <f t="shared" si="129"/>
        <v>1161808280</v>
      </c>
      <c r="R738" s="413">
        <f t="shared" si="129"/>
        <v>1298540624</v>
      </c>
      <c r="S738" s="414"/>
    </row>
    <row r="739" spans="1:19">
      <c r="C739" s="84"/>
      <c r="E739" s="84"/>
      <c r="H739" s="84"/>
      <c r="I739" s="84"/>
      <c r="J739" s="84"/>
      <c r="P739" s="83"/>
      <c r="Q739" s="83"/>
      <c r="R739" s="83"/>
    </row>
    <row r="740" spans="1:19">
      <c r="B740" s="713"/>
      <c r="C740" s="713"/>
      <c r="D740" s="713"/>
      <c r="E740" s="713"/>
      <c r="H740" s="713"/>
      <c r="I740" s="713"/>
      <c r="J740" s="713"/>
      <c r="P740" s="83"/>
      <c r="Q740" s="83"/>
      <c r="R740" s="83"/>
    </row>
    <row r="742" spans="1:19">
      <c r="B742" s="713"/>
      <c r="C742" s="713"/>
      <c r="E742" s="87"/>
    </row>
    <row r="743" spans="1:19">
      <c r="C743" s="84"/>
      <c r="E743" s="87"/>
    </row>
    <row r="744" spans="1:19">
      <c r="B744" s="713"/>
      <c r="C744" s="713"/>
      <c r="D744" s="713"/>
      <c r="E744" s="713"/>
      <c r="H744" s="713"/>
      <c r="I744" s="713"/>
      <c r="J744" s="713"/>
    </row>
    <row r="745" spans="1:19">
      <c r="B745" s="755"/>
      <c r="C745" s="755"/>
      <c r="N745" s="85"/>
    </row>
  </sheetData>
  <autoFilter ref="A6:S734"/>
  <mergeCells count="1276">
    <mergeCell ref="S269:S270"/>
    <mergeCell ref="D264:D270"/>
    <mergeCell ref="E264:E270"/>
    <mergeCell ref="F264:F270"/>
    <mergeCell ref="G264:G270"/>
    <mergeCell ref="H264:H270"/>
    <mergeCell ref="C267:C268"/>
    <mergeCell ref="S246:S248"/>
    <mergeCell ref="H261:H262"/>
    <mergeCell ref="G261:G262"/>
    <mergeCell ref="C42:C44"/>
    <mergeCell ref="C77:C78"/>
    <mergeCell ref="C50:C52"/>
    <mergeCell ref="N156:N158"/>
    <mergeCell ref="M154:M155"/>
    <mergeCell ref="O156:O158"/>
    <mergeCell ref="B50:B52"/>
    <mergeCell ref="A50:A52"/>
    <mergeCell ref="D50:D52"/>
    <mergeCell ref="E50:E52"/>
    <mergeCell ref="B120:B121"/>
    <mergeCell ref="B122:B123"/>
    <mergeCell ref="D120:D121"/>
    <mergeCell ref="D122:D123"/>
    <mergeCell ref="A53:A55"/>
    <mergeCell ref="B53:B55"/>
    <mergeCell ref="A56:A60"/>
    <mergeCell ref="D100:D104"/>
    <mergeCell ref="A267:A268"/>
    <mergeCell ref="B267:B268"/>
    <mergeCell ref="A240:A241"/>
    <mergeCell ref="B240:B241"/>
    <mergeCell ref="C240:C241"/>
    <mergeCell ref="D240:D241"/>
    <mergeCell ref="E240:E241"/>
    <mergeCell ref="A246:A248"/>
    <mergeCell ref="D246:D248"/>
    <mergeCell ref="E246:E248"/>
    <mergeCell ref="A261:A263"/>
    <mergeCell ref="D254:D255"/>
    <mergeCell ref="E64:E65"/>
    <mergeCell ref="H71:H76"/>
    <mergeCell ref="H53:H55"/>
    <mergeCell ref="G94:G96"/>
    <mergeCell ref="C53:C55"/>
    <mergeCell ref="J120:J121"/>
    <mergeCell ref="A105:A107"/>
    <mergeCell ref="B105:B107"/>
    <mergeCell ref="J115:J116"/>
    <mergeCell ref="F103:F104"/>
    <mergeCell ref="A118:A119"/>
    <mergeCell ref="B118:B119"/>
    <mergeCell ref="C118:C119"/>
    <mergeCell ref="N128:N129"/>
    <mergeCell ref="N122:N123"/>
    <mergeCell ref="N154:N155"/>
    <mergeCell ref="M128:M129"/>
    <mergeCell ref="L128:L129"/>
    <mergeCell ref="L122:L123"/>
    <mergeCell ref="H130:H136"/>
    <mergeCell ref="E145:E149"/>
    <mergeCell ref="J122:J123"/>
    <mergeCell ref="B145:B146"/>
    <mergeCell ref="P115:P116"/>
    <mergeCell ref="Q115:Q116"/>
    <mergeCell ref="R115:R116"/>
    <mergeCell ref="S118:S119"/>
    <mergeCell ref="R118:R119"/>
    <mergeCell ref="P118:P119"/>
    <mergeCell ref="Q118:Q119"/>
    <mergeCell ref="N73:N76"/>
    <mergeCell ref="O73:O76"/>
    <mergeCell ref="O118:O119"/>
    <mergeCell ref="D145:D146"/>
    <mergeCell ref="A145:A146"/>
    <mergeCell ref="S120:S121"/>
    <mergeCell ref="R122:R123"/>
    <mergeCell ref="R120:R121"/>
    <mergeCell ref="K120:K121"/>
    <mergeCell ref="R128:R129"/>
    <mergeCell ref="Q120:Q121"/>
    <mergeCell ref="M120:M121"/>
    <mergeCell ref="M122:M123"/>
    <mergeCell ref="O120:O121"/>
    <mergeCell ref="O122:O123"/>
    <mergeCell ref="O128:O129"/>
    <mergeCell ref="Q122:Q123"/>
    <mergeCell ref="H139:H144"/>
    <mergeCell ref="C128:C129"/>
    <mergeCell ref="A122:A123"/>
    <mergeCell ref="C120:C121"/>
    <mergeCell ref="A120:A121"/>
    <mergeCell ref="C130:C136"/>
    <mergeCell ref="A100:A104"/>
    <mergeCell ref="C145:C146"/>
    <mergeCell ref="D128:D129"/>
    <mergeCell ref="C122:C123"/>
    <mergeCell ref="K115:K116"/>
    <mergeCell ref="M115:M116"/>
    <mergeCell ref="M73:M76"/>
    <mergeCell ref="J73:J76"/>
    <mergeCell ref="J77:J78"/>
    <mergeCell ref="E94:E97"/>
    <mergeCell ref="I115:I116"/>
    <mergeCell ref="I120:I121"/>
    <mergeCell ref="K118:K119"/>
    <mergeCell ref="I73:I76"/>
    <mergeCell ref="I77:I78"/>
    <mergeCell ref="M118:M119"/>
    <mergeCell ref="K128:K129"/>
    <mergeCell ref="H744:J744"/>
    <mergeCell ref="C276:C278"/>
    <mergeCell ref="E130:E136"/>
    <mergeCell ref="E173:E185"/>
    <mergeCell ref="C231:C232"/>
    <mergeCell ref="D231:D232"/>
    <mergeCell ref="D215:D217"/>
    <mergeCell ref="C209:C213"/>
    <mergeCell ref="C156:C158"/>
    <mergeCell ref="E139:E144"/>
    <mergeCell ref="H223:H224"/>
    <mergeCell ref="F130:F136"/>
    <mergeCell ref="F150:F151"/>
    <mergeCell ref="G150:G151"/>
    <mergeCell ref="C139:C144"/>
    <mergeCell ref="G130:G136"/>
    <mergeCell ref="A273:A274"/>
    <mergeCell ref="H740:J740"/>
    <mergeCell ref="A164:A166"/>
    <mergeCell ref="C214:C217"/>
    <mergeCell ref="B164:B166"/>
    <mergeCell ref="B196:B198"/>
    <mergeCell ref="C196:C198"/>
    <mergeCell ref="D196:D198"/>
    <mergeCell ref="D183:D184"/>
    <mergeCell ref="C183:C184"/>
    <mergeCell ref="B183:B184"/>
    <mergeCell ref="D206:D207"/>
    <mergeCell ref="B273:B274"/>
    <mergeCell ref="C273:C274"/>
    <mergeCell ref="C271:C272"/>
    <mergeCell ref="B271:B272"/>
    <mergeCell ref="A271:A272"/>
    <mergeCell ref="A235:A236"/>
    <mergeCell ref="A254:A255"/>
    <mergeCell ref="B264:B266"/>
    <mergeCell ref="E188:E189"/>
    <mergeCell ref="C218:C220"/>
    <mergeCell ref="B280:B281"/>
    <mergeCell ref="B209:B213"/>
    <mergeCell ref="B231:B232"/>
    <mergeCell ref="B214:B217"/>
    <mergeCell ref="H273:H275"/>
    <mergeCell ref="F271:F272"/>
    <mergeCell ref="G271:G272"/>
    <mergeCell ref="H271:H272"/>
    <mergeCell ref="D271:D272"/>
    <mergeCell ref="E271:E272"/>
    <mergeCell ref="C154:C155"/>
    <mergeCell ref="A154:A155"/>
    <mergeCell ref="A264:A266"/>
    <mergeCell ref="E215:E217"/>
    <mergeCell ref="B254:B255"/>
    <mergeCell ref="C261:C263"/>
    <mergeCell ref="A231:A232"/>
    <mergeCell ref="A183:A184"/>
    <mergeCell ref="B269:B270"/>
    <mergeCell ref="C269:C270"/>
    <mergeCell ref="A161:A163"/>
    <mergeCell ref="D154:D155"/>
    <mergeCell ref="C161:C163"/>
    <mergeCell ref="D225:D226"/>
    <mergeCell ref="E225:E226"/>
    <mergeCell ref="C223:C224"/>
    <mergeCell ref="D223:D224"/>
    <mergeCell ref="D261:D263"/>
    <mergeCell ref="B261:B263"/>
    <mergeCell ref="A223:A224"/>
    <mergeCell ref="A196:A198"/>
    <mergeCell ref="A156:A158"/>
    <mergeCell ref="A225:A226"/>
    <mergeCell ref="A259:A260"/>
    <mergeCell ref="B154:B155"/>
    <mergeCell ref="B745:C745"/>
    <mergeCell ref="B740:E740"/>
    <mergeCell ref="B735:E735"/>
    <mergeCell ref="C280:C281"/>
    <mergeCell ref="B742:C742"/>
    <mergeCell ref="E276:E277"/>
    <mergeCell ref="A282:C282"/>
    <mergeCell ref="A276:A278"/>
    <mergeCell ref="B276:B278"/>
    <mergeCell ref="B744:E744"/>
    <mergeCell ref="A284:A357"/>
    <mergeCell ref="B284:B285"/>
    <mergeCell ref="C284:C285"/>
    <mergeCell ref="D284:D295"/>
    <mergeCell ref="E284:E291"/>
    <mergeCell ref="C292:C293"/>
    <mergeCell ref="E292:E295"/>
    <mergeCell ref="C303:H303"/>
    <mergeCell ref="D304:D319"/>
    <mergeCell ref="E304:E319"/>
    <mergeCell ref="F304:F319"/>
    <mergeCell ref="C264:C266"/>
    <mergeCell ref="E206:E207"/>
    <mergeCell ref="C246:C248"/>
    <mergeCell ref="C259:C260"/>
    <mergeCell ref="B259:B260"/>
    <mergeCell ref="B235:B236"/>
    <mergeCell ref="G230:G231"/>
    <mergeCell ref="G223:G224"/>
    <mergeCell ref="F230:F231"/>
    <mergeCell ref="F206:F207"/>
    <mergeCell ref="G206:G207"/>
    <mergeCell ref="D273:D275"/>
    <mergeCell ref="E273:E275"/>
    <mergeCell ref="F273:F275"/>
    <mergeCell ref="G273:G275"/>
    <mergeCell ref="G254:G255"/>
    <mergeCell ref="D259:D260"/>
    <mergeCell ref="H150:H151"/>
    <mergeCell ref="F235:F236"/>
    <mergeCell ref="G235:G236"/>
    <mergeCell ref="F188:F189"/>
    <mergeCell ref="G188:G189"/>
    <mergeCell ref="H188:H189"/>
    <mergeCell ref="E190:E191"/>
    <mergeCell ref="F190:F191"/>
    <mergeCell ref="G190:G191"/>
    <mergeCell ref="H190:H191"/>
    <mergeCell ref="E170:E172"/>
    <mergeCell ref="F170:F172"/>
    <mergeCell ref="G170:G172"/>
    <mergeCell ref="F223:F224"/>
    <mergeCell ref="E150:E151"/>
    <mergeCell ref="H206:H207"/>
    <mergeCell ref="F276:F277"/>
    <mergeCell ref="G276:G277"/>
    <mergeCell ref="E261:E262"/>
    <mergeCell ref="F145:F149"/>
    <mergeCell ref="G145:G149"/>
    <mergeCell ref="H145:H149"/>
    <mergeCell ref="H3:H5"/>
    <mergeCell ref="E80:E85"/>
    <mergeCell ref="F94:F97"/>
    <mergeCell ref="H25:H27"/>
    <mergeCell ref="H34:H35"/>
    <mergeCell ref="H106:H107"/>
    <mergeCell ref="F101:F102"/>
    <mergeCell ref="G101:G102"/>
    <mergeCell ref="H101:H102"/>
    <mergeCell ref="F71:F76"/>
    <mergeCell ref="G139:G144"/>
    <mergeCell ref="F139:F144"/>
    <mergeCell ref="H28:H30"/>
    <mergeCell ref="F34:F35"/>
    <mergeCell ref="G103:G104"/>
    <mergeCell ref="F36:F38"/>
    <mergeCell ref="G36:G38"/>
    <mergeCell ref="E21:E23"/>
    <mergeCell ref="G34:G35"/>
    <mergeCell ref="H115:H129"/>
    <mergeCell ref="E34:E35"/>
    <mergeCell ref="F66:F70"/>
    <mergeCell ref="F106:F107"/>
    <mergeCell ref="G106:G107"/>
    <mergeCell ref="H50:H52"/>
    <mergeCell ref="E110:E111"/>
    <mergeCell ref="F110:F111"/>
    <mergeCell ref="G110:G111"/>
    <mergeCell ref="F50:F52"/>
    <mergeCell ref="B16:B19"/>
    <mergeCell ref="B20:B23"/>
    <mergeCell ref="B28:B30"/>
    <mergeCell ref="A115:A116"/>
    <mergeCell ref="G25:G27"/>
    <mergeCell ref="G17:G19"/>
    <mergeCell ref="C28:C30"/>
    <mergeCell ref="B115:B116"/>
    <mergeCell ref="D56:D60"/>
    <mergeCell ref="A31:A32"/>
    <mergeCell ref="B31:B32"/>
    <mergeCell ref="C31:C32"/>
    <mergeCell ref="D31:D32"/>
    <mergeCell ref="B33:B35"/>
    <mergeCell ref="B100:B104"/>
    <mergeCell ref="C100:C104"/>
    <mergeCell ref="E101:E102"/>
    <mergeCell ref="E103:E104"/>
    <mergeCell ref="E53:E55"/>
    <mergeCell ref="E36:E38"/>
    <mergeCell ref="C105:C107"/>
    <mergeCell ref="C64:C76"/>
    <mergeCell ref="C86:C91"/>
    <mergeCell ref="C33:C35"/>
    <mergeCell ref="D105:D107"/>
    <mergeCell ref="C93:C97"/>
    <mergeCell ref="C109:C111"/>
    <mergeCell ref="C113:C114"/>
    <mergeCell ref="D115:D116"/>
    <mergeCell ref="C115:C116"/>
    <mergeCell ref="C36:C38"/>
    <mergeCell ref="G50:G52"/>
    <mergeCell ref="H17:H19"/>
    <mergeCell ref="H7:H12"/>
    <mergeCell ref="G7:G12"/>
    <mergeCell ref="E42:E44"/>
    <mergeCell ref="F53:F55"/>
    <mergeCell ref="G115:G129"/>
    <mergeCell ref="H103:H104"/>
    <mergeCell ref="E66:E76"/>
    <mergeCell ref="E28:E30"/>
    <mergeCell ref="F25:F27"/>
    <mergeCell ref="F29:F30"/>
    <mergeCell ref="F17:F19"/>
    <mergeCell ref="G53:G55"/>
    <mergeCell ref="G71:G76"/>
    <mergeCell ref="E106:E107"/>
    <mergeCell ref="E115:E129"/>
    <mergeCell ref="E17:E19"/>
    <mergeCell ref="E25:E27"/>
    <mergeCell ref="E31:E32"/>
    <mergeCell ref="F31:F32"/>
    <mergeCell ref="G31:G32"/>
    <mergeCell ref="H31:H32"/>
    <mergeCell ref="G28:G30"/>
    <mergeCell ref="E87:E89"/>
    <mergeCell ref="E13:E15"/>
    <mergeCell ref="F7:F12"/>
    <mergeCell ref="E7:E12"/>
    <mergeCell ref="H13:H15"/>
    <mergeCell ref="H36:H38"/>
    <mergeCell ref="H66:H70"/>
    <mergeCell ref="G66:G70"/>
    <mergeCell ref="H94:H97"/>
    <mergeCell ref="A2:S2"/>
    <mergeCell ref="D7:D11"/>
    <mergeCell ref="A7:A12"/>
    <mergeCell ref="B7:B12"/>
    <mergeCell ref="C13:C15"/>
    <mergeCell ref="S3:S5"/>
    <mergeCell ref="P4:P5"/>
    <mergeCell ref="J3:J5"/>
    <mergeCell ref="L3:L5"/>
    <mergeCell ref="M3:R3"/>
    <mergeCell ref="O4:O5"/>
    <mergeCell ref="M4:N4"/>
    <mergeCell ref="Q4:R4"/>
    <mergeCell ref="K3:K5"/>
    <mergeCell ref="C3:C5"/>
    <mergeCell ref="I3:I5"/>
    <mergeCell ref="A13:A15"/>
    <mergeCell ref="A3:A5"/>
    <mergeCell ref="B3:B5"/>
    <mergeCell ref="F3:F5"/>
    <mergeCell ref="D3:D5"/>
    <mergeCell ref="G3:G5"/>
    <mergeCell ref="E3:E5"/>
    <mergeCell ref="B13:B15"/>
    <mergeCell ref="C7:C12"/>
    <mergeCell ref="O280:O281"/>
    <mergeCell ref="P280:P281"/>
    <mergeCell ref="Q280:Q281"/>
    <mergeCell ref="R280:R281"/>
    <mergeCell ref="F254:F255"/>
    <mergeCell ref="M231:M232"/>
    <mergeCell ref="H235:H236"/>
    <mergeCell ref="M735:N735"/>
    <mergeCell ref="M280:M281"/>
    <mergeCell ref="N280:N281"/>
    <mergeCell ref="H735:J735"/>
    <mergeCell ref="F246:F248"/>
    <mergeCell ref="G246:G248"/>
    <mergeCell ref="H246:H248"/>
    <mergeCell ref="F240:F241"/>
    <mergeCell ref="G240:G241"/>
    <mergeCell ref="H240:H241"/>
    <mergeCell ref="H230:H231"/>
    <mergeCell ref="H276:H277"/>
    <mergeCell ref="P231:P232"/>
    <mergeCell ref="Q231:Q232"/>
    <mergeCell ref="R231:R232"/>
    <mergeCell ref="K231:K232"/>
    <mergeCell ref="F261:F262"/>
    <mergeCell ref="S231:S232"/>
    <mergeCell ref="J156:J158"/>
    <mergeCell ref="I156:I158"/>
    <mergeCell ref="J164:J166"/>
    <mergeCell ref="L231:L232"/>
    <mergeCell ref="K122:K123"/>
    <mergeCell ref="R156:R158"/>
    <mergeCell ref="Q156:Q158"/>
    <mergeCell ref="P156:P158"/>
    <mergeCell ref="R154:R155"/>
    <mergeCell ref="I154:I155"/>
    <mergeCell ref="J154:J155"/>
    <mergeCell ref="I161:I163"/>
    <mergeCell ref="I231:I232"/>
    <mergeCell ref="J231:J232"/>
    <mergeCell ref="S161:S163"/>
    <mergeCell ref="S128:S129"/>
    <mergeCell ref="P128:P129"/>
    <mergeCell ref="J161:J163"/>
    <mergeCell ref="I164:I166"/>
    <mergeCell ref="S122:S123"/>
    <mergeCell ref="P122:P123"/>
    <mergeCell ref="O161:O163"/>
    <mergeCell ref="N161:N163"/>
    <mergeCell ref="P154:P155"/>
    <mergeCell ref="Q154:Q155"/>
    <mergeCell ref="K154:K155"/>
    <mergeCell ref="O154:O155"/>
    <mergeCell ref="S214:S215"/>
    <mergeCell ref="R214:R215"/>
    <mergeCell ref="P214:P215"/>
    <mergeCell ref="O214:O215"/>
    <mergeCell ref="Q214:Q215"/>
    <mergeCell ref="P164:P166"/>
    <mergeCell ref="Q164:Q166"/>
    <mergeCell ref="N164:N166"/>
    <mergeCell ref="M164:M166"/>
    <mergeCell ref="O164:O166"/>
    <mergeCell ref="R164:R166"/>
    <mergeCell ref="S164:S166"/>
    <mergeCell ref="P73:P76"/>
    <mergeCell ref="Q73:Q76"/>
    <mergeCell ref="R73:R76"/>
    <mergeCell ref="N120:N121"/>
    <mergeCell ref="N118:N119"/>
    <mergeCell ref="P120:P121"/>
    <mergeCell ref="S73:S76"/>
    <mergeCell ref="N231:N232"/>
    <mergeCell ref="O231:O232"/>
    <mergeCell ref="M64:M65"/>
    <mergeCell ref="N64:N65"/>
    <mergeCell ref="O64:O65"/>
    <mergeCell ref="P64:P65"/>
    <mergeCell ref="Q64:Q65"/>
    <mergeCell ref="K161:K163"/>
    <mergeCell ref="M161:M163"/>
    <mergeCell ref="L154:L155"/>
    <mergeCell ref="L161:L163"/>
    <mergeCell ref="L164:L166"/>
    <mergeCell ref="K156:K158"/>
    <mergeCell ref="L156:L158"/>
    <mergeCell ref="M156:M158"/>
    <mergeCell ref="L115:L116"/>
    <mergeCell ref="P161:P163"/>
    <mergeCell ref="Q161:Q163"/>
    <mergeCell ref="M214:M215"/>
    <mergeCell ref="N214:N215"/>
    <mergeCell ref="S7:S10"/>
    <mergeCell ref="S64:S65"/>
    <mergeCell ref="I145:I146"/>
    <mergeCell ref="J145:J146"/>
    <mergeCell ref="K145:K146"/>
    <mergeCell ref="L145:L146"/>
    <mergeCell ref="M145:M146"/>
    <mergeCell ref="N145:N146"/>
    <mergeCell ref="O145:O146"/>
    <mergeCell ref="P145:P146"/>
    <mergeCell ref="Q145:Q146"/>
    <mergeCell ref="R145:R146"/>
    <mergeCell ref="S145:S146"/>
    <mergeCell ref="I7:I10"/>
    <mergeCell ref="J7:J10"/>
    <mergeCell ref="K7:K10"/>
    <mergeCell ref="L7:L10"/>
    <mergeCell ref="M7:M10"/>
    <mergeCell ref="N7:N10"/>
    <mergeCell ref="N115:N116"/>
    <mergeCell ref="O115:O116"/>
    <mergeCell ref="R64:R65"/>
    <mergeCell ref="I122:I123"/>
    <mergeCell ref="Q56:Q59"/>
    <mergeCell ref="P7:P10"/>
    <mergeCell ref="Q7:Q10"/>
    <mergeCell ref="L120:L121"/>
    <mergeCell ref="K73:K76"/>
    <mergeCell ref="L73:L76"/>
    <mergeCell ref="R7:R10"/>
    <mergeCell ref="O7:O10"/>
    <mergeCell ref="H254:H255"/>
    <mergeCell ref="C254:C255"/>
    <mergeCell ref="C202:C203"/>
    <mergeCell ref="B223:B224"/>
    <mergeCell ref="E197:E198"/>
    <mergeCell ref="E235:E237"/>
    <mergeCell ref="B156:B158"/>
    <mergeCell ref="B161:B163"/>
    <mergeCell ref="E210:E213"/>
    <mergeCell ref="E254:E255"/>
    <mergeCell ref="B225:B226"/>
    <mergeCell ref="C225:C226"/>
    <mergeCell ref="E223:E224"/>
    <mergeCell ref="E230:E231"/>
    <mergeCell ref="D161:D163"/>
    <mergeCell ref="F225:F226"/>
    <mergeCell ref="G225:G226"/>
    <mergeCell ref="E202:E203"/>
    <mergeCell ref="D188:D189"/>
    <mergeCell ref="H225:H226"/>
    <mergeCell ref="C164:C166"/>
    <mergeCell ref="F284:F291"/>
    <mergeCell ref="G284:G291"/>
    <mergeCell ref="H284:H291"/>
    <mergeCell ref="B286:B287"/>
    <mergeCell ref="C286:C287"/>
    <mergeCell ref="B288:B289"/>
    <mergeCell ref="C288:C289"/>
    <mergeCell ref="B290:B291"/>
    <mergeCell ref="C290:C291"/>
    <mergeCell ref="A1:S1"/>
    <mergeCell ref="A283:S283"/>
    <mergeCell ref="R56:R59"/>
    <mergeCell ref="S56:S59"/>
    <mergeCell ref="H170:H172"/>
    <mergeCell ref="I56:I59"/>
    <mergeCell ref="J56:J59"/>
    <mergeCell ref="K56:K59"/>
    <mergeCell ref="L56:L59"/>
    <mergeCell ref="M56:M59"/>
    <mergeCell ref="N56:N59"/>
    <mergeCell ref="O56:O59"/>
    <mergeCell ref="P56:P59"/>
    <mergeCell ref="H110:H111"/>
    <mergeCell ref="I118:I119"/>
    <mergeCell ref="J118:J119"/>
    <mergeCell ref="Q128:Q129"/>
    <mergeCell ref="S156:S158"/>
    <mergeCell ref="I128:I129"/>
    <mergeCell ref="J128:J129"/>
    <mergeCell ref="L118:L119"/>
    <mergeCell ref="K164:K166"/>
    <mergeCell ref="R161:R163"/>
    <mergeCell ref="G304:G319"/>
    <mergeCell ref="H304:H319"/>
    <mergeCell ref="C308:C309"/>
    <mergeCell ref="C310:C311"/>
    <mergeCell ref="C313:C314"/>
    <mergeCell ref="C321:C322"/>
    <mergeCell ref="D321:D322"/>
    <mergeCell ref="C324:C325"/>
    <mergeCell ref="D324:D325"/>
    <mergeCell ref="F292:F295"/>
    <mergeCell ref="G292:G295"/>
    <mergeCell ref="H292:H295"/>
    <mergeCell ref="D296:D298"/>
    <mergeCell ref="E296:E298"/>
    <mergeCell ref="F296:F298"/>
    <mergeCell ref="G296:G298"/>
    <mergeCell ref="H296:H298"/>
    <mergeCell ref="C299:C300"/>
    <mergeCell ref="D299:D302"/>
    <mergeCell ref="E300:E301"/>
    <mergeCell ref="F300:F301"/>
    <mergeCell ref="G300:G301"/>
    <mergeCell ref="H300:H301"/>
    <mergeCell ref="J328:J330"/>
    <mergeCell ref="K328:K330"/>
    <mergeCell ref="L328:L330"/>
    <mergeCell ref="S328:S330"/>
    <mergeCell ref="E331:E332"/>
    <mergeCell ref="F331:F332"/>
    <mergeCell ref="G331:G332"/>
    <mergeCell ref="H331:H332"/>
    <mergeCell ref="D333:D334"/>
    <mergeCell ref="E333:E334"/>
    <mergeCell ref="F333:F334"/>
    <mergeCell ref="G333:G334"/>
    <mergeCell ref="H333:H334"/>
    <mergeCell ref="C326:C327"/>
    <mergeCell ref="D326:D327"/>
    <mergeCell ref="C328:C330"/>
    <mergeCell ref="D328:D330"/>
    <mergeCell ref="E328:E330"/>
    <mergeCell ref="F328:F330"/>
    <mergeCell ref="G328:G330"/>
    <mergeCell ref="H328:H330"/>
    <mergeCell ref="I328:I330"/>
    <mergeCell ref="H354:H356"/>
    <mergeCell ref="A358:S358"/>
    <mergeCell ref="B346:B349"/>
    <mergeCell ref="C346:C349"/>
    <mergeCell ref="D346:D353"/>
    <mergeCell ref="E346:E353"/>
    <mergeCell ref="F346:F353"/>
    <mergeCell ref="G346:G353"/>
    <mergeCell ref="H346:H353"/>
    <mergeCell ref="B350:B353"/>
    <mergeCell ref="C350:C353"/>
    <mergeCell ref="C335:C337"/>
    <mergeCell ref="D335:D337"/>
    <mergeCell ref="E335:E337"/>
    <mergeCell ref="F335:F337"/>
    <mergeCell ref="G335:G337"/>
    <mergeCell ref="H335:H337"/>
    <mergeCell ref="S335:S337"/>
    <mergeCell ref="B339:B344"/>
    <mergeCell ref="C339:C344"/>
    <mergeCell ref="D339:D344"/>
    <mergeCell ref="E339:E345"/>
    <mergeCell ref="F339:F345"/>
    <mergeCell ref="G339:G345"/>
    <mergeCell ref="H339:H345"/>
    <mergeCell ref="A359:A361"/>
    <mergeCell ref="B359:B361"/>
    <mergeCell ref="C359:C361"/>
    <mergeCell ref="E359:E361"/>
    <mergeCell ref="F359:F361"/>
    <mergeCell ref="G359:G361"/>
    <mergeCell ref="A362:A364"/>
    <mergeCell ref="B362:B364"/>
    <mergeCell ref="C362:C364"/>
    <mergeCell ref="E363:E364"/>
    <mergeCell ref="F363:F364"/>
    <mergeCell ref="G363:G364"/>
    <mergeCell ref="B354:B356"/>
    <mergeCell ref="C354:C356"/>
    <mergeCell ref="D354:D356"/>
    <mergeCell ref="E354:E356"/>
    <mergeCell ref="F354:F356"/>
    <mergeCell ref="G354:G356"/>
    <mergeCell ref="A373:A375"/>
    <mergeCell ref="B373:B375"/>
    <mergeCell ref="C373:C375"/>
    <mergeCell ref="D373:D375"/>
    <mergeCell ref="E373:E375"/>
    <mergeCell ref="F373:F375"/>
    <mergeCell ref="G373:G375"/>
    <mergeCell ref="A378:C378"/>
    <mergeCell ref="A379:S379"/>
    <mergeCell ref="A366:A367"/>
    <mergeCell ref="B366:B367"/>
    <mergeCell ref="C366:C367"/>
    <mergeCell ref="F366:F367"/>
    <mergeCell ref="G366:G367"/>
    <mergeCell ref="H366:H367"/>
    <mergeCell ref="A368:A369"/>
    <mergeCell ref="B368:B369"/>
    <mergeCell ref="C368:C369"/>
    <mergeCell ref="D368:D369"/>
    <mergeCell ref="A380:A693"/>
    <mergeCell ref="B380:L380"/>
    <mergeCell ref="B381:B382"/>
    <mergeCell ref="C381:C383"/>
    <mergeCell ref="D381:D383"/>
    <mergeCell ref="E382:E383"/>
    <mergeCell ref="F382:F383"/>
    <mergeCell ref="G382:G383"/>
    <mergeCell ref="H382:H383"/>
    <mergeCell ref="B384:B391"/>
    <mergeCell ref="C384:C391"/>
    <mergeCell ref="D384:D391"/>
    <mergeCell ref="E384:E391"/>
    <mergeCell ref="F384:F391"/>
    <mergeCell ref="G384:G391"/>
    <mergeCell ref="H384:H391"/>
    <mergeCell ref="B392:B394"/>
    <mergeCell ref="C392:C394"/>
    <mergeCell ref="D392:D394"/>
    <mergeCell ref="B395:B396"/>
    <mergeCell ref="C395:C396"/>
    <mergeCell ref="D395:D396"/>
    <mergeCell ref="B397:B399"/>
    <mergeCell ref="C397:C399"/>
    <mergeCell ref="B406:B407"/>
    <mergeCell ref="C406:C408"/>
    <mergeCell ref="D406:D408"/>
    <mergeCell ref="E406:E408"/>
    <mergeCell ref="F406:F408"/>
    <mergeCell ref="G406:G408"/>
    <mergeCell ref="H406:H408"/>
    <mergeCell ref="B409:B410"/>
    <mergeCell ref="C409:C411"/>
    <mergeCell ref="D409:D414"/>
    <mergeCell ref="E409:E414"/>
    <mergeCell ref="F409:F414"/>
    <mergeCell ref="G409:G414"/>
    <mergeCell ref="H409:H414"/>
    <mergeCell ref="B412:B413"/>
    <mergeCell ref="C412:C414"/>
    <mergeCell ref="D397:D399"/>
    <mergeCell ref="E398:E399"/>
    <mergeCell ref="F398:F399"/>
    <mergeCell ref="G398:G399"/>
    <mergeCell ref="H398:H399"/>
    <mergeCell ref="B400:B404"/>
    <mergeCell ref="C400:C405"/>
    <mergeCell ref="D400:D405"/>
    <mergeCell ref="E400:E405"/>
    <mergeCell ref="F400:F405"/>
    <mergeCell ref="G400:G405"/>
    <mergeCell ref="H400:H405"/>
    <mergeCell ref="B420:B430"/>
    <mergeCell ref="C420:C430"/>
    <mergeCell ref="D420:D430"/>
    <mergeCell ref="E420:E430"/>
    <mergeCell ref="F420:F430"/>
    <mergeCell ref="G420:G430"/>
    <mergeCell ref="H420:H430"/>
    <mergeCell ref="B431:B433"/>
    <mergeCell ref="C431:C433"/>
    <mergeCell ref="D431:D433"/>
    <mergeCell ref="B415:B416"/>
    <mergeCell ref="C415:C416"/>
    <mergeCell ref="D415:D416"/>
    <mergeCell ref="E415:E416"/>
    <mergeCell ref="F415:F416"/>
    <mergeCell ref="G415:G416"/>
    <mergeCell ref="H415:H416"/>
    <mergeCell ref="B417:B419"/>
    <mergeCell ref="C417:C419"/>
    <mergeCell ref="D418:D419"/>
    <mergeCell ref="E418:E419"/>
    <mergeCell ref="F418:F419"/>
    <mergeCell ref="G418:G419"/>
    <mergeCell ref="H418:H419"/>
    <mergeCell ref="B439:B440"/>
    <mergeCell ref="C439:C440"/>
    <mergeCell ref="B441:B445"/>
    <mergeCell ref="C441:C446"/>
    <mergeCell ref="D441:D446"/>
    <mergeCell ref="E441:E446"/>
    <mergeCell ref="F441:F446"/>
    <mergeCell ref="G441:G446"/>
    <mergeCell ref="H441:H446"/>
    <mergeCell ref="B434:B435"/>
    <mergeCell ref="C434:C436"/>
    <mergeCell ref="D434:D436"/>
    <mergeCell ref="E434:E435"/>
    <mergeCell ref="F434:F435"/>
    <mergeCell ref="G434:G435"/>
    <mergeCell ref="H434:H435"/>
    <mergeCell ref="B437:B438"/>
    <mergeCell ref="C437:C438"/>
    <mergeCell ref="D437:D438"/>
    <mergeCell ref="B459:B460"/>
    <mergeCell ref="C459:C460"/>
    <mergeCell ref="D459:D460"/>
    <mergeCell ref="E459:E460"/>
    <mergeCell ref="F459:F460"/>
    <mergeCell ref="G459:G460"/>
    <mergeCell ref="H459:H460"/>
    <mergeCell ref="B461:B463"/>
    <mergeCell ref="C461:C464"/>
    <mergeCell ref="D461:D464"/>
    <mergeCell ref="E461:E464"/>
    <mergeCell ref="F461:F464"/>
    <mergeCell ref="G461:G464"/>
    <mergeCell ref="H461:H464"/>
    <mergeCell ref="B447:B449"/>
    <mergeCell ref="C447:C450"/>
    <mergeCell ref="D447:D450"/>
    <mergeCell ref="E447:E450"/>
    <mergeCell ref="F447:F450"/>
    <mergeCell ref="G447:G450"/>
    <mergeCell ref="H447:H450"/>
    <mergeCell ref="B451:B452"/>
    <mergeCell ref="C451:C458"/>
    <mergeCell ref="D451:D458"/>
    <mergeCell ref="E451:E458"/>
    <mergeCell ref="F451:F458"/>
    <mergeCell ref="G451:G458"/>
    <mergeCell ref="H451:H458"/>
    <mergeCell ref="B456:B457"/>
    <mergeCell ref="B471:B472"/>
    <mergeCell ref="C471:C474"/>
    <mergeCell ref="D471:D476"/>
    <mergeCell ref="E471:E476"/>
    <mergeCell ref="F471:F476"/>
    <mergeCell ref="G471:G476"/>
    <mergeCell ref="H471:H476"/>
    <mergeCell ref="B473:B474"/>
    <mergeCell ref="B475:B476"/>
    <mergeCell ref="C475:C476"/>
    <mergeCell ref="B465:B466"/>
    <mergeCell ref="C465:C467"/>
    <mergeCell ref="D465:D467"/>
    <mergeCell ref="E465:E467"/>
    <mergeCell ref="F465:F467"/>
    <mergeCell ref="G465:G467"/>
    <mergeCell ref="H465:H467"/>
    <mergeCell ref="B468:B470"/>
    <mergeCell ref="C468:C470"/>
    <mergeCell ref="D468:D470"/>
    <mergeCell ref="E469:E470"/>
    <mergeCell ref="F469:F470"/>
    <mergeCell ref="G469:G470"/>
    <mergeCell ref="H469:H470"/>
    <mergeCell ref="B481:B482"/>
    <mergeCell ref="C481:C496"/>
    <mergeCell ref="D481:D488"/>
    <mergeCell ref="E481:E488"/>
    <mergeCell ref="F481:F488"/>
    <mergeCell ref="G481:G488"/>
    <mergeCell ref="H481:H488"/>
    <mergeCell ref="B485:B486"/>
    <mergeCell ref="B489:B490"/>
    <mergeCell ref="D489:D496"/>
    <mergeCell ref="E489:E496"/>
    <mergeCell ref="F489:F496"/>
    <mergeCell ref="G489:G496"/>
    <mergeCell ref="H489:H496"/>
    <mergeCell ref="B493:B494"/>
    <mergeCell ref="B477:B478"/>
    <mergeCell ref="C477:C478"/>
    <mergeCell ref="D477:D480"/>
    <mergeCell ref="E477:E480"/>
    <mergeCell ref="F477:F480"/>
    <mergeCell ref="G477:G480"/>
    <mergeCell ref="H477:H480"/>
    <mergeCell ref="B479:B480"/>
    <mergeCell ref="C479:C480"/>
    <mergeCell ref="B517:B518"/>
    <mergeCell ref="C517:C523"/>
    <mergeCell ref="D517:D523"/>
    <mergeCell ref="E517:E523"/>
    <mergeCell ref="F517:F523"/>
    <mergeCell ref="G517:G523"/>
    <mergeCell ref="H517:H523"/>
    <mergeCell ref="B524:B525"/>
    <mergeCell ref="C524:C526"/>
    <mergeCell ref="D524:D526"/>
    <mergeCell ref="E525:E526"/>
    <mergeCell ref="F525:F526"/>
    <mergeCell ref="G525:G526"/>
    <mergeCell ref="H525:H526"/>
    <mergeCell ref="B497:B498"/>
    <mergeCell ref="C497:C500"/>
    <mergeCell ref="D497:D500"/>
    <mergeCell ref="E497:E500"/>
    <mergeCell ref="F497:F500"/>
    <mergeCell ref="G497:G500"/>
    <mergeCell ref="H497:H500"/>
    <mergeCell ref="B501:B502"/>
    <mergeCell ref="C501:C516"/>
    <mergeCell ref="D501:D516"/>
    <mergeCell ref="E501:E516"/>
    <mergeCell ref="F501:F516"/>
    <mergeCell ref="G501:G516"/>
    <mergeCell ref="H501:H516"/>
    <mergeCell ref="B505:B506"/>
    <mergeCell ref="B509:B510"/>
    <mergeCell ref="B513:B514"/>
    <mergeCell ref="B531:B533"/>
    <mergeCell ref="C531:C533"/>
    <mergeCell ref="D531:D536"/>
    <mergeCell ref="E531:E536"/>
    <mergeCell ref="F531:F536"/>
    <mergeCell ref="G531:G536"/>
    <mergeCell ref="H531:H536"/>
    <mergeCell ref="B534:B536"/>
    <mergeCell ref="C534:C536"/>
    <mergeCell ref="B527:B528"/>
    <mergeCell ref="C527:C528"/>
    <mergeCell ref="D527:D528"/>
    <mergeCell ref="E527:E528"/>
    <mergeCell ref="F527:F528"/>
    <mergeCell ref="G527:G528"/>
    <mergeCell ref="H527:H528"/>
    <mergeCell ref="B529:B530"/>
    <mergeCell ref="C529:C530"/>
    <mergeCell ref="D529:D530"/>
    <mergeCell ref="B541:B542"/>
    <mergeCell ref="C541:C543"/>
    <mergeCell ref="D541:D543"/>
    <mergeCell ref="E541:E543"/>
    <mergeCell ref="F541:F543"/>
    <mergeCell ref="G541:G543"/>
    <mergeCell ref="H541:H543"/>
    <mergeCell ref="B544:B546"/>
    <mergeCell ref="C544:C546"/>
    <mergeCell ref="D544:D549"/>
    <mergeCell ref="E544:E549"/>
    <mergeCell ref="F544:F549"/>
    <mergeCell ref="G544:G549"/>
    <mergeCell ref="H544:H549"/>
    <mergeCell ref="B547:B549"/>
    <mergeCell ref="C547:C549"/>
    <mergeCell ref="B537:B538"/>
    <mergeCell ref="C537:C538"/>
    <mergeCell ref="D537:D540"/>
    <mergeCell ref="E537:E540"/>
    <mergeCell ref="F537:F540"/>
    <mergeCell ref="G537:G540"/>
    <mergeCell ref="H537:H540"/>
    <mergeCell ref="B539:B540"/>
    <mergeCell ref="C539:C540"/>
    <mergeCell ref="B557:B558"/>
    <mergeCell ref="C557:C558"/>
    <mergeCell ref="D557:D558"/>
    <mergeCell ref="E557:E558"/>
    <mergeCell ref="F557:F558"/>
    <mergeCell ref="G557:G558"/>
    <mergeCell ref="H557:H558"/>
    <mergeCell ref="B559:B560"/>
    <mergeCell ref="C559:C560"/>
    <mergeCell ref="D559:D560"/>
    <mergeCell ref="B550:B551"/>
    <mergeCell ref="C550:C552"/>
    <mergeCell ref="D550:D552"/>
    <mergeCell ref="E550:E552"/>
    <mergeCell ref="F550:F552"/>
    <mergeCell ref="G550:G552"/>
    <mergeCell ref="H550:H552"/>
    <mergeCell ref="B553:B556"/>
    <mergeCell ref="C553:C556"/>
    <mergeCell ref="D553:D555"/>
    <mergeCell ref="E554:E555"/>
    <mergeCell ref="F554:F555"/>
    <mergeCell ref="G554:G555"/>
    <mergeCell ref="H554:H555"/>
    <mergeCell ref="B565:B566"/>
    <mergeCell ref="C565:C566"/>
    <mergeCell ref="D565:D568"/>
    <mergeCell ref="E565:E568"/>
    <mergeCell ref="F565:F568"/>
    <mergeCell ref="G565:G568"/>
    <mergeCell ref="H565:H568"/>
    <mergeCell ref="B567:B568"/>
    <mergeCell ref="C567:C568"/>
    <mergeCell ref="B561:B562"/>
    <mergeCell ref="C561:C562"/>
    <mergeCell ref="D561:D562"/>
    <mergeCell ref="E561:E564"/>
    <mergeCell ref="F561:F564"/>
    <mergeCell ref="G561:G564"/>
    <mergeCell ref="H561:H564"/>
    <mergeCell ref="B563:B564"/>
    <mergeCell ref="C563:C564"/>
    <mergeCell ref="D563:D564"/>
    <mergeCell ref="H571:H572"/>
    <mergeCell ref="B573:B575"/>
    <mergeCell ref="C573:C580"/>
    <mergeCell ref="D573:D580"/>
    <mergeCell ref="E573:E575"/>
    <mergeCell ref="F573:F575"/>
    <mergeCell ref="G573:G575"/>
    <mergeCell ref="H573:H575"/>
    <mergeCell ref="E576:E580"/>
    <mergeCell ref="F576:F580"/>
    <mergeCell ref="G576:G580"/>
    <mergeCell ref="B577:B579"/>
    <mergeCell ref="H578:H579"/>
    <mergeCell ref="B569:B570"/>
    <mergeCell ref="C569:C570"/>
    <mergeCell ref="D569:D570"/>
    <mergeCell ref="B571:B572"/>
    <mergeCell ref="C571:C572"/>
    <mergeCell ref="D571:D572"/>
    <mergeCell ref="E571:E572"/>
    <mergeCell ref="F571:F572"/>
    <mergeCell ref="G571:G572"/>
    <mergeCell ref="B587:B588"/>
    <mergeCell ref="C587:C588"/>
    <mergeCell ref="D587:D588"/>
    <mergeCell ref="E587:E591"/>
    <mergeCell ref="F587:F592"/>
    <mergeCell ref="G587:G592"/>
    <mergeCell ref="H587:H592"/>
    <mergeCell ref="B589:B590"/>
    <mergeCell ref="C589:C590"/>
    <mergeCell ref="D589:D590"/>
    <mergeCell ref="B591:B592"/>
    <mergeCell ref="C591:C592"/>
    <mergeCell ref="D591:D592"/>
    <mergeCell ref="B581:B582"/>
    <mergeCell ref="C581:C584"/>
    <mergeCell ref="D581:D584"/>
    <mergeCell ref="E581:E586"/>
    <mergeCell ref="F581:F586"/>
    <mergeCell ref="G581:G586"/>
    <mergeCell ref="H581:H586"/>
    <mergeCell ref="B583:B584"/>
    <mergeCell ref="B585:B586"/>
    <mergeCell ref="C585:C586"/>
    <mergeCell ref="D585:D586"/>
    <mergeCell ref="B593:B594"/>
    <mergeCell ref="C593:C594"/>
    <mergeCell ref="D593:D594"/>
    <mergeCell ref="E593:E594"/>
    <mergeCell ref="F593:F594"/>
    <mergeCell ref="G593:G594"/>
    <mergeCell ref="H593:H594"/>
    <mergeCell ref="B595:B597"/>
    <mergeCell ref="C595:C604"/>
    <mergeCell ref="D595:D604"/>
    <mergeCell ref="E595:E599"/>
    <mergeCell ref="F595:F599"/>
    <mergeCell ref="G595:G599"/>
    <mergeCell ref="H595:H599"/>
    <mergeCell ref="B598:B599"/>
    <mergeCell ref="B600:B602"/>
    <mergeCell ref="E600:E604"/>
    <mergeCell ref="F600:F604"/>
    <mergeCell ref="G600:G604"/>
    <mergeCell ref="H600:H604"/>
    <mergeCell ref="B603:B604"/>
    <mergeCell ref="B615:B617"/>
    <mergeCell ref="C615:C622"/>
    <mergeCell ref="D615:D622"/>
    <mergeCell ref="E615:E622"/>
    <mergeCell ref="F615:F622"/>
    <mergeCell ref="G615:G622"/>
    <mergeCell ref="H615:H622"/>
    <mergeCell ref="B619:B621"/>
    <mergeCell ref="B623:B624"/>
    <mergeCell ref="C623:C626"/>
    <mergeCell ref="D623:D626"/>
    <mergeCell ref="E623:E626"/>
    <mergeCell ref="F623:F626"/>
    <mergeCell ref="G623:G626"/>
    <mergeCell ref="H623:H626"/>
    <mergeCell ref="B625:B626"/>
    <mergeCell ref="B605:B608"/>
    <mergeCell ref="C605:C614"/>
    <mergeCell ref="D605:D614"/>
    <mergeCell ref="E605:E609"/>
    <mergeCell ref="F605:F609"/>
    <mergeCell ref="G605:G609"/>
    <mergeCell ref="H605:H609"/>
    <mergeCell ref="B610:B613"/>
    <mergeCell ref="E610:E614"/>
    <mergeCell ref="F610:F614"/>
    <mergeCell ref="G610:G614"/>
    <mergeCell ref="H610:H614"/>
    <mergeCell ref="B627:B628"/>
    <mergeCell ref="C627:C628"/>
    <mergeCell ref="D627:D628"/>
    <mergeCell ref="E627:E628"/>
    <mergeCell ref="F627:F628"/>
    <mergeCell ref="G627:G628"/>
    <mergeCell ref="H627:H628"/>
    <mergeCell ref="B629:B631"/>
    <mergeCell ref="C629:C631"/>
    <mergeCell ref="D629:D631"/>
    <mergeCell ref="E629:E635"/>
    <mergeCell ref="F629:F635"/>
    <mergeCell ref="G629:G635"/>
    <mergeCell ref="H629:H635"/>
    <mergeCell ref="B632:B633"/>
    <mergeCell ref="C632:C633"/>
    <mergeCell ref="D632:D633"/>
    <mergeCell ref="B634:B635"/>
    <mergeCell ref="C634:C635"/>
    <mergeCell ref="D634:D635"/>
    <mergeCell ref="B640:B643"/>
    <mergeCell ref="C640:C643"/>
    <mergeCell ref="D640:D643"/>
    <mergeCell ref="E641:E643"/>
    <mergeCell ref="F641:F643"/>
    <mergeCell ref="G641:G643"/>
    <mergeCell ref="H641:H643"/>
    <mergeCell ref="B644:B651"/>
    <mergeCell ref="C644:C651"/>
    <mergeCell ref="D644:D651"/>
    <mergeCell ref="E645:E651"/>
    <mergeCell ref="F645:F651"/>
    <mergeCell ref="G645:G651"/>
    <mergeCell ref="H645:H651"/>
    <mergeCell ref="B636:B637"/>
    <mergeCell ref="C636:C639"/>
    <mergeCell ref="D636:D639"/>
    <mergeCell ref="E636:E637"/>
    <mergeCell ref="F636:F637"/>
    <mergeCell ref="G636:G637"/>
    <mergeCell ref="H636:H637"/>
    <mergeCell ref="E638:E639"/>
    <mergeCell ref="F638:F639"/>
    <mergeCell ref="G638:G639"/>
    <mergeCell ref="H638:H639"/>
    <mergeCell ref="B660:B661"/>
    <mergeCell ref="C660:C661"/>
    <mergeCell ref="D660:D661"/>
    <mergeCell ref="B662:B663"/>
    <mergeCell ref="C662:C664"/>
    <mergeCell ref="D662:D664"/>
    <mergeCell ref="E663:E664"/>
    <mergeCell ref="F663:F664"/>
    <mergeCell ref="G663:G664"/>
    <mergeCell ref="B652:B656"/>
    <mergeCell ref="C652:C656"/>
    <mergeCell ref="D652:D656"/>
    <mergeCell ref="E653:E656"/>
    <mergeCell ref="F653:F656"/>
    <mergeCell ref="G653:G656"/>
    <mergeCell ref="H653:H656"/>
    <mergeCell ref="B657:B659"/>
    <mergeCell ref="C657:C659"/>
    <mergeCell ref="D657:D659"/>
    <mergeCell ref="E657:E659"/>
    <mergeCell ref="F657:F659"/>
    <mergeCell ref="G657:G659"/>
    <mergeCell ref="H657:H659"/>
    <mergeCell ref="H663:H664"/>
    <mergeCell ref="B665:B666"/>
    <mergeCell ref="C665:C666"/>
    <mergeCell ref="D665:D666"/>
    <mergeCell ref="E665:E666"/>
    <mergeCell ref="F665:F666"/>
    <mergeCell ref="G665:G666"/>
    <mergeCell ref="H665:H666"/>
    <mergeCell ref="B667:B668"/>
    <mergeCell ref="C667:C671"/>
    <mergeCell ref="D667:D671"/>
    <mergeCell ref="E667:E668"/>
    <mergeCell ref="F667:F668"/>
    <mergeCell ref="G667:G668"/>
    <mergeCell ref="H667:H668"/>
    <mergeCell ref="B669:B671"/>
    <mergeCell ref="E669:E671"/>
    <mergeCell ref="F669:F671"/>
    <mergeCell ref="G669:G671"/>
    <mergeCell ref="H669:H671"/>
    <mergeCell ref="H675:H676"/>
    <mergeCell ref="B677:B681"/>
    <mergeCell ref="C677:C681"/>
    <mergeCell ref="D677:D681"/>
    <mergeCell ref="E677:E681"/>
    <mergeCell ref="F677:F681"/>
    <mergeCell ref="G677:G681"/>
    <mergeCell ref="H677:H681"/>
    <mergeCell ref="B682:B683"/>
    <mergeCell ref="C682:C683"/>
    <mergeCell ref="D682:D683"/>
    <mergeCell ref="B672:B674"/>
    <mergeCell ref="C672:C674"/>
    <mergeCell ref="D672:D674"/>
    <mergeCell ref="B675:B676"/>
    <mergeCell ref="C675:C676"/>
    <mergeCell ref="D675:D676"/>
    <mergeCell ref="E675:E676"/>
    <mergeCell ref="F675:F676"/>
    <mergeCell ref="G675:G676"/>
    <mergeCell ref="H689:H690"/>
    <mergeCell ref="B691:B692"/>
    <mergeCell ref="C691:C692"/>
    <mergeCell ref="D691:D692"/>
    <mergeCell ref="E691:E692"/>
    <mergeCell ref="F691:F692"/>
    <mergeCell ref="G691:G692"/>
    <mergeCell ref="H691:H692"/>
    <mergeCell ref="B693:L693"/>
    <mergeCell ref="B684:B686"/>
    <mergeCell ref="C684:C686"/>
    <mergeCell ref="D684:D686"/>
    <mergeCell ref="E684:E685"/>
    <mergeCell ref="F684:F685"/>
    <mergeCell ref="G684:G685"/>
    <mergeCell ref="B687:B690"/>
    <mergeCell ref="C687:C690"/>
    <mergeCell ref="D687:D690"/>
    <mergeCell ref="E687:E688"/>
    <mergeCell ref="F687:F688"/>
    <mergeCell ref="G687:G688"/>
    <mergeCell ref="E689:E690"/>
    <mergeCell ref="F689:F690"/>
    <mergeCell ref="G689:G690"/>
    <mergeCell ref="A694:S694"/>
    <mergeCell ref="A695:A697"/>
    <mergeCell ref="B695:B697"/>
    <mergeCell ref="C695:C697"/>
    <mergeCell ref="D695:D697"/>
    <mergeCell ref="E695:E697"/>
    <mergeCell ref="F695:F697"/>
    <mergeCell ref="G695:G697"/>
    <mergeCell ref="H695:H697"/>
    <mergeCell ref="I695:I697"/>
    <mergeCell ref="J695:J697"/>
    <mergeCell ref="K695:K697"/>
    <mergeCell ref="L695:L697"/>
    <mergeCell ref="M695:R695"/>
    <mergeCell ref="S695:S697"/>
    <mergeCell ref="M696:N696"/>
    <mergeCell ref="O696:O697"/>
    <mergeCell ref="P696:P697"/>
    <mergeCell ref="Q696:R696"/>
    <mergeCell ref="F700:F702"/>
    <mergeCell ref="G700:G702"/>
    <mergeCell ref="H700:H702"/>
    <mergeCell ref="B703:B707"/>
    <mergeCell ref="C703:C707"/>
    <mergeCell ref="D703:D707"/>
    <mergeCell ref="E703:E707"/>
    <mergeCell ref="F703:F707"/>
    <mergeCell ref="G703:G707"/>
    <mergeCell ref="H703:H707"/>
    <mergeCell ref="B708:B709"/>
    <mergeCell ref="C708:C709"/>
    <mergeCell ref="D708:D709"/>
    <mergeCell ref="E708:E709"/>
    <mergeCell ref="F708:F709"/>
    <mergeCell ref="G708:G709"/>
    <mergeCell ref="H708:H709"/>
    <mergeCell ref="B719:B721"/>
    <mergeCell ref="C719:C721"/>
    <mergeCell ref="D719:D721"/>
    <mergeCell ref="E719:E721"/>
    <mergeCell ref="F719:F721"/>
    <mergeCell ref="G719:G721"/>
    <mergeCell ref="H719:H721"/>
    <mergeCell ref="B722:B723"/>
    <mergeCell ref="C722:C723"/>
    <mergeCell ref="D722:D723"/>
    <mergeCell ref="E722:E723"/>
    <mergeCell ref="F722:F723"/>
    <mergeCell ref="G722:G723"/>
    <mergeCell ref="H722:H723"/>
    <mergeCell ref="D710:D712"/>
    <mergeCell ref="E710:E712"/>
    <mergeCell ref="F710:F712"/>
    <mergeCell ref="G710:G712"/>
    <mergeCell ref="H710:H712"/>
    <mergeCell ref="B713:B718"/>
    <mergeCell ref="C713:C718"/>
    <mergeCell ref="D713:D718"/>
    <mergeCell ref="E713:E718"/>
    <mergeCell ref="F713:F718"/>
    <mergeCell ref="G713:G718"/>
    <mergeCell ref="H713:H718"/>
    <mergeCell ref="B710:B712"/>
    <mergeCell ref="C710:C712"/>
    <mergeCell ref="H736:L736"/>
    <mergeCell ref="H737:L737"/>
    <mergeCell ref="H738:L738"/>
    <mergeCell ref="A731:S731"/>
    <mergeCell ref="B728:B729"/>
    <mergeCell ref="C728:C729"/>
    <mergeCell ref="D728:D729"/>
    <mergeCell ref="I728:I729"/>
    <mergeCell ref="J728:J729"/>
    <mergeCell ref="K728:K729"/>
    <mergeCell ref="L728:L729"/>
    <mergeCell ref="M728:M729"/>
    <mergeCell ref="N728:N729"/>
    <mergeCell ref="B724:B725"/>
    <mergeCell ref="C724:C725"/>
    <mergeCell ref="D724:D725"/>
    <mergeCell ref="E724:E725"/>
    <mergeCell ref="F724:F725"/>
    <mergeCell ref="G724:G725"/>
    <mergeCell ref="H724:H725"/>
    <mergeCell ref="B726:B727"/>
    <mergeCell ref="C726:C727"/>
    <mergeCell ref="D726:D727"/>
    <mergeCell ref="E726:E727"/>
    <mergeCell ref="F726:F727"/>
    <mergeCell ref="G726:G727"/>
    <mergeCell ref="H726:H727"/>
    <mergeCell ref="A699:A729"/>
    <mergeCell ref="B700:B702"/>
    <mergeCell ref="C700:C702"/>
    <mergeCell ref="D700:D702"/>
    <mergeCell ref="E700:E702"/>
    <mergeCell ref="S732:S733"/>
    <mergeCell ref="A734:C734"/>
    <mergeCell ref="D732:D733"/>
    <mergeCell ref="A732:A733"/>
    <mergeCell ref="B732:B733"/>
    <mergeCell ref="C732:C733"/>
    <mergeCell ref="I732:I733"/>
    <mergeCell ref="J732:J733"/>
    <mergeCell ref="K732:K733"/>
    <mergeCell ref="L732:L733"/>
    <mergeCell ref="M732:M733"/>
    <mergeCell ref="N732:N733"/>
    <mergeCell ref="O732:O733"/>
    <mergeCell ref="P732:P733"/>
    <mergeCell ref="Q732:Q733"/>
    <mergeCell ref="R732:R733"/>
    <mergeCell ref="Q728:Q729"/>
    <mergeCell ref="R728:R729"/>
    <mergeCell ref="S728:S729"/>
    <mergeCell ref="C730:E730"/>
  </mergeCells>
  <phoneticPr fontId="1" type="noConversion"/>
  <pageMargins left="0.19685039370078741" right="0.19685039370078741" top="0.78740157480314965" bottom="0.59055118110236227" header="0.11811023622047245" footer="0.11811023622047245"/>
  <pageSetup paperSize="9" scale="63" fitToHeight="115" pageOrder="overThenDown" orientation="landscape" useFirstPageNumber="1" copies="2" r:id="rId1"/>
  <headerFooter alignWithMargins="0">
    <oddFooter>&amp;Rстр.&amp;P</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Сводный реестр</vt:lpstr>
      <vt:lpstr>Лист2</vt:lpstr>
      <vt:lpstr>Лист3</vt:lpstr>
      <vt:lpstr>'Сводный реестр'!Заголовки_для_печати</vt:lpstr>
      <vt:lpstr>'Сводный реестр'!Область_печати</vt:lpstr>
    </vt:vector>
  </TitlesOfParts>
  <Company>Финансовое управление</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artem</dc:creator>
  <cp:lastModifiedBy>PRO</cp:lastModifiedBy>
  <cp:lastPrinted>2024-01-24T12:36:26Z</cp:lastPrinted>
  <dcterms:created xsi:type="dcterms:W3CDTF">2006-05-13T07:30:27Z</dcterms:created>
  <dcterms:modified xsi:type="dcterms:W3CDTF">2024-01-24T12:36:48Z</dcterms:modified>
</cp:coreProperties>
</file>