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4240" windowHeight="12525"/>
  </bookViews>
  <sheets>
    <sheet name="Сводный реестр" sheetId="1" r:id="rId1"/>
  </sheets>
  <definedNames>
    <definedName name="_xlnm._FilterDatabase" localSheetId="0" hidden="1">'Сводный реестр'!$A$5:$WH$768</definedName>
    <definedName name="_xlnm.Print_Titles" localSheetId="0">'Сводный реестр'!$2:$5</definedName>
    <definedName name="_xlnm.Print_Area" localSheetId="0">'Сводный реестр'!$A$1:$S$768</definedName>
  </definedNames>
  <calcPr calcId="124519"/>
</workbook>
</file>

<file path=xl/calcChain.xml><?xml version="1.0" encoding="utf-8"?>
<calcChain xmlns="http://schemas.openxmlformats.org/spreadsheetml/2006/main">
  <c r="N761" i="1"/>
  <c r="M761"/>
  <c r="R759"/>
  <c r="Q759"/>
  <c r="P759"/>
  <c r="O759"/>
  <c r="N759"/>
  <c r="M759"/>
  <c r="R757"/>
  <c r="Q757"/>
  <c r="P757"/>
  <c r="O757"/>
  <c r="N757"/>
  <c r="M757"/>
  <c r="R755"/>
  <c r="Q755"/>
  <c r="P755"/>
  <c r="O755"/>
  <c r="N755"/>
  <c r="M755"/>
  <c r="N753"/>
  <c r="M753"/>
  <c r="R747"/>
  <c r="Q747"/>
  <c r="P747"/>
  <c r="O747"/>
  <c r="N747"/>
  <c r="M747"/>
  <c r="N744"/>
  <c r="M744"/>
  <c r="R742"/>
  <c r="Q742"/>
  <c r="P742"/>
  <c r="O742"/>
  <c r="N742"/>
  <c r="M742"/>
  <c r="R738"/>
  <c r="Q738"/>
  <c r="P738"/>
  <c r="O738"/>
  <c r="N738"/>
  <c r="M738"/>
  <c r="R737"/>
  <c r="R765" s="1"/>
  <c r="Q737"/>
  <c r="Q765" s="1"/>
  <c r="P737"/>
  <c r="P765" s="1"/>
  <c r="O737"/>
  <c r="O765" s="1"/>
  <c r="N737"/>
  <c r="N765" s="1"/>
  <c r="M737"/>
  <c r="M765" s="1"/>
  <c r="R736"/>
  <c r="Q736"/>
  <c r="P736"/>
  <c r="O736"/>
  <c r="N736"/>
  <c r="M736"/>
  <c r="R732" l="1"/>
  <c r="Q732"/>
  <c r="P732"/>
  <c r="O732"/>
  <c r="N732"/>
  <c r="M732"/>
  <c r="R730"/>
  <c r="Q730"/>
  <c r="P730"/>
  <c r="O730"/>
  <c r="N730"/>
  <c r="M730"/>
  <c r="R726"/>
  <c r="Q726"/>
  <c r="P726"/>
  <c r="O726"/>
  <c r="N726"/>
  <c r="M726"/>
  <c r="R723"/>
  <c r="Q723"/>
  <c r="P723"/>
  <c r="O723"/>
  <c r="N723"/>
  <c r="M723"/>
  <c r="R721"/>
  <c r="Q721"/>
  <c r="P721"/>
  <c r="O721"/>
  <c r="N721"/>
  <c r="M721"/>
  <c r="R715"/>
  <c r="Q715"/>
  <c r="P715"/>
  <c r="O715"/>
  <c r="N715"/>
  <c r="M715"/>
  <c r="R713"/>
  <c r="Q713"/>
  <c r="P713"/>
  <c r="O713"/>
  <c r="N713"/>
  <c r="M713"/>
  <c r="R710"/>
  <c r="Q710"/>
  <c r="P710"/>
  <c r="O710"/>
  <c r="N710"/>
  <c r="M710"/>
  <c r="R707"/>
  <c r="Q707"/>
  <c r="P707"/>
  <c r="O707"/>
  <c r="N707"/>
  <c r="M707"/>
  <c r="R705"/>
  <c r="Q705"/>
  <c r="P705"/>
  <c r="O705"/>
  <c r="N705"/>
  <c r="M705"/>
  <c r="R702"/>
  <c r="Q702"/>
  <c r="P702"/>
  <c r="O702"/>
  <c r="N702"/>
  <c r="M702"/>
  <c r="R697"/>
  <c r="Q697"/>
  <c r="P697"/>
  <c r="O697"/>
  <c r="N697"/>
  <c r="M697"/>
  <c r="R689"/>
  <c r="Q689"/>
  <c r="P689"/>
  <c r="O689"/>
  <c r="N689"/>
  <c r="M689"/>
  <c r="R686"/>
  <c r="Q686"/>
  <c r="P686"/>
  <c r="O686"/>
  <c r="N686"/>
  <c r="M686"/>
  <c r="R683"/>
  <c r="Q683"/>
  <c r="P683"/>
  <c r="O683"/>
  <c r="N683"/>
  <c r="M683"/>
  <c r="R680"/>
  <c r="Q680"/>
  <c r="P680"/>
  <c r="O680"/>
  <c r="N680"/>
  <c r="M680"/>
  <c r="R676"/>
  <c r="Q676"/>
  <c r="P676"/>
  <c r="O676"/>
  <c r="N676"/>
  <c r="M676"/>
  <c r="R674"/>
  <c r="Q674"/>
  <c r="P674"/>
  <c r="O674"/>
  <c r="N674"/>
  <c r="M674"/>
  <c r="R672"/>
  <c r="Q672"/>
  <c r="P672"/>
  <c r="O672"/>
  <c r="N672"/>
  <c r="M672"/>
  <c r="R670"/>
  <c r="Q670"/>
  <c r="P670"/>
  <c r="O670"/>
  <c r="N670"/>
  <c r="M670"/>
  <c r="R668"/>
  <c r="Q668"/>
  <c r="P668"/>
  <c r="O668"/>
  <c r="N668"/>
  <c r="M668"/>
  <c r="R666"/>
  <c r="Q666"/>
  <c r="P666"/>
  <c r="O666"/>
  <c r="N666"/>
  <c r="M666"/>
  <c r="R664"/>
  <c r="Q664"/>
  <c r="P664"/>
  <c r="O664"/>
  <c r="N664"/>
  <c r="M664"/>
  <c r="R662"/>
  <c r="Q662"/>
  <c r="P662"/>
  <c r="O662"/>
  <c r="N662"/>
  <c r="M662"/>
  <c r="R660"/>
  <c r="Q660"/>
  <c r="P660"/>
  <c r="O660"/>
  <c r="N660"/>
  <c r="M660"/>
  <c r="R658"/>
  <c r="Q658"/>
  <c r="P658"/>
  <c r="O658"/>
  <c r="N658"/>
  <c r="M658"/>
  <c r="R656"/>
  <c r="Q656"/>
  <c r="P656"/>
  <c r="O656"/>
  <c r="N656"/>
  <c r="M656"/>
  <c r="R654"/>
  <c r="Q654"/>
  <c r="P654"/>
  <c r="O654"/>
  <c r="N654"/>
  <c r="M654"/>
  <c r="R652"/>
  <c r="Q652"/>
  <c r="P652"/>
  <c r="O652"/>
  <c r="N652"/>
  <c r="M652"/>
  <c r="R650"/>
  <c r="Q650"/>
  <c r="P650"/>
  <c r="O650"/>
  <c r="N650"/>
  <c r="M650"/>
  <c r="R648"/>
  <c r="Q648"/>
  <c r="P648"/>
  <c r="O648"/>
  <c r="N648"/>
  <c r="M648"/>
  <c r="R646"/>
  <c r="Q646"/>
  <c r="P646"/>
  <c r="O646"/>
  <c r="N646"/>
  <c r="M646"/>
  <c r="R644"/>
  <c r="Q644"/>
  <c r="P644"/>
  <c r="O644"/>
  <c r="N644"/>
  <c r="M644"/>
  <c r="R642"/>
  <c r="Q642"/>
  <c r="P642"/>
  <c r="O642"/>
  <c r="N642"/>
  <c r="M642"/>
  <c r="R640"/>
  <c r="Q640"/>
  <c r="P640"/>
  <c r="O640"/>
  <c r="N640"/>
  <c r="M640"/>
  <c r="R638"/>
  <c r="Q638"/>
  <c r="P638"/>
  <c r="O638"/>
  <c r="N638"/>
  <c r="M638"/>
  <c r="R636"/>
  <c r="Q636"/>
  <c r="P636"/>
  <c r="O636"/>
  <c r="N636"/>
  <c r="M636"/>
  <c r="R634"/>
  <c r="Q634"/>
  <c r="P634"/>
  <c r="O634"/>
  <c r="N634"/>
  <c r="M634"/>
  <c r="R632"/>
  <c r="Q632"/>
  <c r="P632"/>
  <c r="O632"/>
  <c r="N632"/>
  <c r="M632"/>
  <c r="R630"/>
  <c r="Q630"/>
  <c r="P630"/>
  <c r="O630"/>
  <c r="N630"/>
  <c r="M630"/>
  <c r="R628"/>
  <c r="Q628"/>
  <c r="P628"/>
  <c r="O628"/>
  <c r="N628"/>
  <c r="M628"/>
  <c r="R626"/>
  <c r="Q626"/>
  <c r="P626"/>
  <c r="O626"/>
  <c r="N626"/>
  <c r="M626"/>
  <c r="R624"/>
  <c r="Q624"/>
  <c r="P624"/>
  <c r="O624"/>
  <c r="N624"/>
  <c r="M624"/>
  <c r="R622"/>
  <c r="Q622"/>
  <c r="P622"/>
  <c r="O622"/>
  <c r="N622"/>
  <c r="M622"/>
  <c r="R620"/>
  <c r="Q620"/>
  <c r="P620"/>
  <c r="O620"/>
  <c r="N620"/>
  <c r="M620"/>
  <c r="R618"/>
  <c r="Q618"/>
  <c r="P618"/>
  <c r="O618"/>
  <c r="N618"/>
  <c r="M618"/>
  <c r="R616"/>
  <c r="Q616"/>
  <c r="P616"/>
  <c r="O616"/>
  <c r="N616"/>
  <c r="M616"/>
  <c r="R608"/>
  <c r="Q608"/>
  <c r="P608"/>
  <c r="O608"/>
  <c r="N608"/>
  <c r="M608"/>
  <c r="R606"/>
  <c r="Q606"/>
  <c r="P606"/>
  <c r="O606"/>
  <c r="N606"/>
  <c r="M606"/>
  <c r="R604"/>
  <c r="Q604"/>
  <c r="P604"/>
  <c r="O604"/>
  <c r="N604"/>
  <c r="M604"/>
  <c r="R602"/>
  <c r="Q602"/>
  <c r="P602"/>
  <c r="O602"/>
  <c r="N602"/>
  <c r="M602"/>
  <c r="R600"/>
  <c r="Q600"/>
  <c r="P600"/>
  <c r="O600"/>
  <c r="N600"/>
  <c r="M600"/>
  <c r="R598"/>
  <c r="Q598"/>
  <c r="P598"/>
  <c r="O598"/>
  <c r="N598"/>
  <c r="M598"/>
  <c r="R596"/>
  <c r="Q596"/>
  <c r="P596"/>
  <c r="O596"/>
  <c r="N596"/>
  <c r="M596"/>
  <c r="R594"/>
  <c r="Q594"/>
  <c r="P594"/>
  <c r="O594"/>
  <c r="N594"/>
  <c r="M594"/>
  <c r="R591"/>
  <c r="Q591"/>
  <c r="P591"/>
  <c r="O591"/>
  <c r="N591"/>
  <c r="M591"/>
  <c r="R589"/>
  <c r="Q589"/>
  <c r="P589"/>
  <c r="O589"/>
  <c r="N589"/>
  <c r="M589"/>
  <c r="R587"/>
  <c r="Q587"/>
  <c r="P587"/>
  <c r="O587"/>
  <c r="N587"/>
  <c r="M587"/>
  <c r="R585"/>
  <c r="Q585"/>
  <c r="P585"/>
  <c r="O585"/>
  <c r="N585"/>
  <c r="M585"/>
  <c r="R583"/>
  <c r="Q583"/>
  <c r="P583"/>
  <c r="O583"/>
  <c r="N583"/>
  <c r="M583"/>
  <c r="R581"/>
  <c r="Q581"/>
  <c r="P581"/>
  <c r="O581"/>
  <c r="N581"/>
  <c r="M581"/>
  <c r="R578"/>
  <c r="Q578"/>
  <c r="P578"/>
  <c r="O578"/>
  <c r="N578"/>
  <c r="M578"/>
  <c r="R575"/>
  <c r="Q575"/>
  <c r="P575"/>
  <c r="O575"/>
  <c r="N575"/>
  <c r="M575"/>
  <c r="R573"/>
  <c r="Q573"/>
  <c r="P573"/>
  <c r="O573"/>
  <c r="N573"/>
  <c r="M573"/>
  <c r="R571"/>
  <c r="Q571"/>
  <c r="P571"/>
  <c r="O571"/>
  <c r="N571"/>
  <c r="M571"/>
  <c r="R569"/>
  <c r="Q569"/>
  <c r="P569"/>
  <c r="O569"/>
  <c r="N569"/>
  <c r="M569"/>
  <c r="R567"/>
  <c r="Q567"/>
  <c r="P567"/>
  <c r="O567"/>
  <c r="N567"/>
  <c r="M567"/>
  <c r="R565"/>
  <c r="Q565"/>
  <c r="P565"/>
  <c r="O565"/>
  <c r="N565"/>
  <c r="M565"/>
  <c r="R563"/>
  <c r="Q563"/>
  <c r="P563"/>
  <c r="O563"/>
  <c r="N563"/>
  <c r="M563"/>
  <c r="R561"/>
  <c r="Q561"/>
  <c r="P561"/>
  <c r="O561"/>
  <c r="N561"/>
  <c r="M561"/>
  <c r="R556"/>
  <c r="Q556"/>
  <c r="P556"/>
  <c r="O556"/>
  <c r="N556"/>
  <c r="M556"/>
  <c r="R552"/>
  <c r="Q552"/>
  <c r="P552"/>
  <c r="O552"/>
  <c r="N552"/>
  <c r="M552"/>
  <c r="R548"/>
  <c r="Q548"/>
  <c r="P548"/>
  <c r="O548"/>
  <c r="N548"/>
  <c r="M548"/>
  <c r="R544"/>
  <c r="Q544"/>
  <c r="P544"/>
  <c r="O544"/>
  <c r="N544"/>
  <c r="M544"/>
  <c r="R542"/>
  <c r="Q542"/>
  <c r="P542"/>
  <c r="O542"/>
  <c r="N542"/>
  <c r="M542"/>
  <c r="R540"/>
  <c r="Q540"/>
  <c r="P540"/>
  <c r="O540"/>
  <c r="N540"/>
  <c r="M540"/>
  <c r="R538"/>
  <c r="Q538"/>
  <c r="P538"/>
  <c r="O538"/>
  <c r="N538"/>
  <c r="M538"/>
  <c r="R536"/>
  <c r="Q536"/>
  <c r="P536"/>
  <c r="O536"/>
  <c r="N536"/>
  <c r="M536"/>
  <c r="R533"/>
  <c r="Q533"/>
  <c r="P533"/>
  <c r="O533"/>
  <c r="N533"/>
  <c r="M533"/>
  <c r="R531"/>
  <c r="Q531"/>
  <c r="P531"/>
  <c r="O531"/>
  <c r="N531"/>
  <c r="M531"/>
  <c r="R529"/>
  <c r="Q529"/>
  <c r="P529"/>
  <c r="O529"/>
  <c r="N529"/>
  <c r="M529"/>
  <c r="R527"/>
  <c r="Q527"/>
  <c r="P527"/>
  <c r="O527"/>
  <c r="N527"/>
  <c r="M527"/>
  <c r="R524"/>
  <c r="Q524"/>
  <c r="P524"/>
  <c r="O524"/>
  <c r="N524"/>
  <c r="M524"/>
  <c r="R522"/>
  <c r="Q522"/>
  <c r="P522"/>
  <c r="O522"/>
  <c r="N522"/>
  <c r="M522"/>
  <c r="R519"/>
  <c r="Q519"/>
  <c r="P519"/>
  <c r="O519"/>
  <c r="N519"/>
  <c r="M519"/>
  <c r="R517"/>
  <c r="Q517"/>
  <c r="P517"/>
  <c r="O517"/>
  <c r="N517"/>
  <c r="M517"/>
  <c r="R515"/>
  <c r="Q515"/>
  <c r="P515"/>
  <c r="O515"/>
  <c r="N515"/>
  <c r="M515"/>
  <c r="R509"/>
  <c r="Q509"/>
  <c r="P509"/>
  <c r="O509"/>
  <c r="N509"/>
  <c r="M509"/>
  <c r="R506"/>
  <c r="Q506"/>
  <c r="P506"/>
  <c r="O506"/>
  <c r="N506"/>
  <c r="M506"/>
  <c r="R504"/>
  <c r="Q504"/>
  <c r="P504"/>
  <c r="O504"/>
  <c r="N504"/>
  <c r="M504"/>
  <c r="R502"/>
  <c r="Q502"/>
  <c r="P502"/>
  <c r="O502"/>
  <c r="N502"/>
  <c r="M502"/>
  <c r="P500"/>
  <c r="O500"/>
  <c r="N500"/>
  <c r="M500"/>
  <c r="R497"/>
  <c r="Q497"/>
  <c r="P497"/>
  <c r="O497"/>
  <c r="N497"/>
  <c r="M497"/>
  <c r="R495"/>
  <c r="Q495"/>
  <c r="P495"/>
  <c r="O495"/>
  <c r="N495"/>
  <c r="M495"/>
  <c r="R493"/>
  <c r="Q493"/>
  <c r="P493"/>
  <c r="O493"/>
  <c r="N493"/>
  <c r="M493"/>
  <c r="R491"/>
  <c r="Q491"/>
  <c r="P491"/>
  <c r="O491"/>
  <c r="N491"/>
  <c r="M491"/>
  <c r="R489"/>
  <c r="Q489"/>
  <c r="P489"/>
  <c r="O489"/>
  <c r="N489"/>
  <c r="M489"/>
  <c r="R487"/>
  <c r="Q487"/>
  <c r="P487"/>
  <c r="O487"/>
  <c r="N487"/>
  <c r="M487"/>
  <c r="R485"/>
  <c r="Q485"/>
  <c r="P485"/>
  <c r="O485"/>
  <c r="N485"/>
  <c r="M485"/>
  <c r="R482"/>
  <c r="Q482"/>
  <c r="P482"/>
  <c r="O482"/>
  <c r="N482"/>
  <c r="M482"/>
  <c r="R480"/>
  <c r="Q480"/>
  <c r="P480"/>
  <c r="O480"/>
  <c r="N480"/>
  <c r="M480"/>
  <c r="R477"/>
  <c r="Q477"/>
  <c r="P477"/>
  <c r="O477"/>
  <c r="N477"/>
  <c r="M477"/>
  <c r="R475"/>
  <c r="Q475"/>
  <c r="P475"/>
  <c r="O475"/>
  <c r="N475"/>
  <c r="M475"/>
  <c r="R473"/>
  <c r="Q473"/>
  <c r="P473"/>
  <c r="O473"/>
  <c r="N473"/>
  <c r="M473"/>
  <c r="R471"/>
  <c r="Q471"/>
  <c r="P471"/>
  <c r="O471"/>
  <c r="N471"/>
  <c r="M471"/>
  <c r="R468"/>
  <c r="Q468"/>
  <c r="P468"/>
  <c r="O468"/>
  <c r="N468"/>
  <c r="M468"/>
  <c r="R466"/>
  <c r="Q466"/>
  <c r="P466"/>
  <c r="O466"/>
  <c r="N466"/>
  <c r="M466"/>
  <c r="R463"/>
  <c r="Q463"/>
  <c r="P463"/>
  <c r="O463"/>
  <c r="N463"/>
  <c r="M463"/>
  <c r="R457"/>
  <c r="Q457"/>
  <c r="P457"/>
  <c r="O457"/>
  <c r="N457"/>
  <c r="M457"/>
  <c r="R454"/>
  <c r="Q454"/>
  <c r="P454"/>
  <c r="O454"/>
  <c r="N454"/>
  <c r="M454"/>
  <c r="R452"/>
  <c r="Q452"/>
  <c r="P452"/>
  <c r="O452"/>
  <c r="N452"/>
  <c r="M452"/>
  <c r="R450"/>
  <c r="Q450"/>
  <c r="P450"/>
  <c r="O450"/>
  <c r="N450"/>
  <c r="M450"/>
  <c r="R447"/>
  <c r="Q447"/>
  <c r="P447"/>
  <c r="O447"/>
  <c r="N447"/>
  <c r="M447"/>
  <c r="R445"/>
  <c r="Q445"/>
  <c r="P445"/>
  <c r="O445"/>
  <c r="N445"/>
  <c r="M445"/>
  <c r="R443"/>
  <c r="Q443"/>
  <c r="P443"/>
  <c r="O443"/>
  <c r="N443"/>
  <c r="M443"/>
  <c r="R441"/>
  <c r="Q441"/>
  <c r="P441"/>
  <c r="O441"/>
  <c r="N441"/>
  <c r="M441"/>
  <c r="R440"/>
  <c r="R734" s="1"/>
  <c r="Q440"/>
  <c r="Q734" s="1"/>
  <c r="P440"/>
  <c r="P734" s="1"/>
  <c r="O440"/>
  <c r="O734" s="1"/>
  <c r="N440"/>
  <c r="N734" s="1"/>
  <c r="M440"/>
  <c r="M734" s="1"/>
  <c r="R435" l="1"/>
  <c r="Q435"/>
  <c r="P435"/>
  <c r="O435"/>
  <c r="N435"/>
  <c r="M435"/>
  <c r="R432"/>
  <c r="Q432"/>
  <c r="P432"/>
  <c r="O432"/>
  <c r="N432"/>
  <c r="M432"/>
  <c r="R424"/>
  <c r="Q424"/>
  <c r="P424"/>
  <c r="O424"/>
  <c r="N424"/>
  <c r="M424"/>
  <c r="R421"/>
  <c r="R438" s="1"/>
  <c r="Q421"/>
  <c r="Q438" s="1"/>
  <c r="P421"/>
  <c r="P438" s="1"/>
  <c r="O421"/>
  <c r="O438" s="1"/>
  <c r="N421"/>
  <c r="N438" s="1"/>
  <c r="M421"/>
  <c r="M438" s="1"/>
  <c r="R418"/>
  <c r="R417"/>
  <c r="R416"/>
  <c r="R415"/>
  <c r="R414"/>
  <c r="R413"/>
  <c r="R412"/>
  <c r="R411"/>
  <c r="R410"/>
  <c r="R409"/>
  <c r="R408"/>
  <c r="R407"/>
  <c r="R406"/>
  <c r="R405"/>
  <c r="R404"/>
  <c r="R403"/>
  <c r="R402"/>
  <c r="R401"/>
  <c r="R400"/>
  <c r="R399"/>
  <c r="R398" s="1"/>
  <c r="Q398"/>
  <c r="P398"/>
  <c r="O398"/>
  <c r="N398"/>
  <c r="M398"/>
  <c r="R397"/>
  <c r="R396"/>
  <c r="R394"/>
  <c r="R393"/>
  <c r="R392"/>
  <c r="R391"/>
  <c r="R390"/>
  <c r="R389"/>
  <c r="R388"/>
  <c r="R387"/>
  <c r="R386"/>
  <c r="R385"/>
  <c r="R384"/>
  <c r="R383"/>
  <c r="R382"/>
  <c r="R381"/>
  <c r="R380"/>
  <c r="R379"/>
  <c r="R378"/>
  <c r="R377"/>
  <c r="R376"/>
  <c r="R375"/>
  <c r="R374"/>
  <c r="R373"/>
  <c r="R369"/>
  <c r="R368"/>
  <c r="R367"/>
  <c r="R366"/>
  <c r="R365"/>
  <c r="R364"/>
  <c r="Q363"/>
  <c r="Q419" s="1"/>
  <c r="P363"/>
  <c r="O363"/>
  <c r="O419" s="1"/>
  <c r="N363"/>
  <c r="M363"/>
  <c r="M419" s="1"/>
  <c r="R362"/>
  <c r="R361"/>
  <c r="R360"/>
  <c r="R359"/>
  <c r="R358"/>
  <c r="R357"/>
  <c r="R356"/>
  <c r="R355"/>
  <c r="R354"/>
  <c r="R353"/>
  <c r="R352"/>
  <c r="R351"/>
  <c r="R350"/>
  <c r="R349"/>
  <c r="R347"/>
  <c r="R346"/>
  <c r="R345"/>
  <c r="R344"/>
  <c r="R343"/>
  <c r="R342"/>
  <c r="R341"/>
  <c r="R340"/>
  <c r="R339"/>
  <c r="R338"/>
  <c r="R337"/>
  <c r="R336"/>
  <c r="R335"/>
  <c r="R334"/>
  <c r="R333"/>
  <c r="R332"/>
  <c r="R331"/>
  <c r="R330"/>
  <c r="R329"/>
  <c r="R327"/>
  <c r="R326"/>
  <c r="R324"/>
  <c r="R323"/>
  <c r="R322"/>
  <c r="R321"/>
  <c r="R318"/>
  <c r="R317"/>
  <c r="R316"/>
  <c r="R315"/>
  <c r="R314"/>
  <c r="R313"/>
  <c r="R312"/>
  <c r="R311"/>
  <c r="R309"/>
  <c r="R308"/>
  <c r="N306"/>
  <c r="M306"/>
  <c r="N419" l="1"/>
  <c r="P419"/>
  <c r="R363"/>
  <c r="R419" s="1"/>
  <c r="R180" l="1"/>
  <c r="Q180"/>
  <c r="P180"/>
  <c r="O180"/>
  <c r="N7"/>
  <c r="N63" l="1"/>
  <c r="N57"/>
  <c r="N34"/>
  <c r="M63"/>
  <c r="M57"/>
  <c r="M34"/>
  <c r="M7"/>
  <c r="O99"/>
  <c r="O63"/>
  <c r="O7"/>
  <c r="P282"/>
  <c r="P7"/>
  <c r="R63"/>
  <c r="Q63"/>
  <c r="R7"/>
  <c r="Q7"/>
  <c r="R285"/>
  <c r="Q285"/>
  <c r="P285"/>
  <c r="O285"/>
  <c r="N285"/>
  <c r="M285"/>
  <c r="R282"/>
  <c r="Q282"/>
  <c r="O282"/>
  <c r="N282"/>
  <c r="M282"/>
  <c r="R226"/>
  <c r="Q226"/>
  <c r="P226"/>
  <c r="O226"/>
  <c r="N226"/>
  <c r="M226"/>
  <c r="R222"/>
  <c r="Q222"/>
  <c r="P222"/>
  <c r="O222"/>
  <c r="N222"/>
  <c r="M222"/>
  <c r="R215"/>
  <c r="Q215"/>
  <c r="P215"/>
  <c r="O215"/>
  <c r="N215"/>
  <c r="M215"/>
  <c r="R146"/>
  <c r="Q146"/>
  <c r="P146"/>
  <c r="O146"/>
  <c r="N146"/>
  <c r="M146"/>
  <c r="R137"/>
  <c r="Q137"/>
  <c r="P137"/>
  <c r="O137"/>
  <c r="N137"/>
  <c r="M137"/>
  <c r="N116"/>
  <c r="M116"/>
  <c r="R111"/>
  <c r="Q111"/>
  <c r="P111"/>
  <c r="O111"/>
  <c r="N111"/>
  <c r="M111"/>
  <c r="R107"/>
  <c r="Q107"/>
  <c r="P107"/>
  <c r="O107"/>
  <c r="N107"/>
  <c r="M107"/>
  <c r="R99"/>
  <c r="Q99"/>
  <c r="P99"/>
  <c r="N99"/>
  <c r="M99"/>
  <c r="R93"/>
  <c r="Q93"/>
  <c r="P93"/>
  <c r="O93"/>
  <c r="N93"/>
  <c r="M93"/>
  <c r="R86"/>
  <c r="Q86"/>
  <c r="P86"/>
  <c r="O86"/>
  <c r="N86"/>
  <c r="M86"/>
  <c r="R72"/>
  <c r="Q72"/>
  <c r="P72"/>
  <c r="O72"/>
  <c r="N72"/>
  <c r="M72"/>
  <c r="R57"/>
  <c r="Q57"/>
  <c r="P57"/>
  <c r="O57"/>
  <c r="O54"/>
  <c r="N54"/>
  <c r="M54"/>
  <c r="O44"/>
  <c r="N44"/>
  <c r="M44"/>
  <c r="R41"/>
  <c r="Q41"/>
  <c r="P41"/>
  <c r="O41"/>
  <c r="N41"/>
  <c r="M41"/>
  <c r="R34"/>
  <c r="Q34"/>
  <c r="P34"/>
  <c r="O34"/>
  <c r="R29"/>
  <c r="Q29"/>
  <c r="P29"/>
  <c r="O29"/>
  <c r="N29"/>
  <c r="M29"/>
  <c r="R25"/>
  <c r="Q25"/>
  <c r="P25"/>
  <c r="O25"/>
  <c r="N25"/>
  <c r="M25"/>
  <c r="R21"/>
  <c r="Q21"/>
  <c r="P21"/>
  <c r="O21"/>
  <c r="N21"/>
  <c r="M21"/>
  <c r="R18"/>
  <c r="Q18"/>
  <c r="P18"/>
  <c r="O18"/>
  <c r="N18"/>
  <c r="M18"/>
  <c r="R12"/>
  <c r="Q12"/>
  <c r="P12"/>
  <c r="O12"/>
  <c r="N12"/>
  <c r="M12"/>
  <c r="N302" l="1"/>
  <c r="N766" s="1"/>
  <c r="N768" s="1"/>
  <c r="P302"/>
  <c r="P766" s="1"/>
  <c r="P768" s="1"/>
  <c r="R302"/>
  <c r="R766" s="1"/>
  <c r="R768" s="1"/>
  <c r="Q302"/>
  <c r="Q766" s="1"/>
  <c r="Q768" s="1"/>
  <c r="M302"/>
  <c r="M766" s="1"/>
  <c r="M768" s="1"/>
  <c r="O302"/>
  <c r="O766" s="1"/>
  <c r="O768" s="1"/>
</calcChain>
</file>

<file path=xl/sharedStrings.xml><?xml version="1.0" encoding="utf-8"?>
<sst xmlns="http://schemas.openxmlformats.org/spreadsheetml/2006/main" count="4949" uniqueCount="1573">
  <si>
    <t>Код ГРБС</t>
  </si>
  <si>
    <t>Код расход-ного обяза-тельства</t>
  </si>
  <si>
    <t>Наименование расходного обязательства</t>
  </si>
  <si>
    <t xml:space="preserve">Правовое основание финансового обеспечения полномочия (федеральный закон: номер, дата, статья,  подстатья, пункт, подпункт)  </t>
  </si>
  <si>
    <t>Реквизиты нормативного правового акта, договора, соглашения</t>
  </si>
  <si>
    <t>Статья, пункт, подпункт, абзац муниципального правового акта, договора, соглашения</t>
  </si>
  <si>
    <t>Дата вступления в силу муниципального правового акта, договора, соглашения</t>
  </si>
  <si>
    <t>Срок действия нормативного муниципального правового акта, договора, соглашения</t>
  </si>
  <si>
    <t>Код раздела классификации расходов бюджета</t>
  </si>
  <si>
    <t>Код подраз-дела класси-фикации расходов бюджета</t>
  </si>
  <si>
    <t>Код целевой статьи класси-фикации расходов бюджета</t>
  </si>
  <si>
    <t>Код вида расходов класси-фикации расходов бюджета</t>
  </si>
  <si>
    <t>Объем средств на исполнение расходного обязательства (руб.)</t>
  </si>
  <si>
    <t>Код методики расчета объема расходов</t>
  </si>
  <si>
    <t xml:space="preserve">Плановый период               </t>
  </si>
  <si>
    <t xml:space="preserve">фактический </t>
  </si>
  <si>
    <t>9</t>
  </si>
  <si>
    <t>10</t>
  </si>
  <si>
    <t>11</t>
  </si>
  <si>
    <t>12</t>
  </si>
  <si>
    <t>Р-4.3.1.001</t>
  </si>
  <si>
    <t>Расходы на выплаты по оплате труда работников органов местного самоуправления</t>
  </si>
  <si>
    <t>№ 131-ФЗ от 06.10.2003 ст.17,ч.1, п.1.</t>
  </si>
  <si>
    <t>Решение Совета народных депутатов Киржачского района Владимирской области от 26.12.2007 №34/546 " Об утверждении нормативных правовых актов об оплате труда муниципальных служащих и лиц, замещающих муниципальные должности в муниципальном образовании Киржачский район Владимирской области"</t>
  </si>
  <si>
    <t>п.2</t>
  </si>
  <si>
    <t>не установлен</t>
  </si>
  <si>
    <t>01</t>
  </si>
  <si>
    <t>03</t>
  </si>
  <si>
    <t>9990000110</t>
  </si>
  <si>
    <t>000</t>
  </si>
  <si>
    <t>121</t>
  </si>
  <si>
    <t>129</t>
  </si>
  <si>
    <t>Р-4.3.1.002</t>
  </si>
  <si>
    <t xml:space="preserve">Расходы на обеспечение  функций органов местного самоуправления </t>
  </si>
  <si>
    <t xml:space="preserve">Решение районного Совета народных депутатов Киржачского района Владимирской области от 28.07.2006 №11/141 "О Положении о Совете народных депутатов Киржачского района"        </t>
  </si>
  <si>
    <t xml:space="preserve">п.7 раз.1                                                                                                                                                                                                                                                                                                                                                                                                           </t>
  </si>
  <si>
    <t>9990000190</t>
  </si>
  <si>
    <t>244</t>
  </si>
  <si>
    <t>853</t>
  </si>
  <si>
    <t xml:space="preserve">Обеспечение деятельности комиссий по делам несовершеннолетних  и защите их прав </t>
  </si>
  <si>
    <t xml:space="preserve">№ 131-ФЗ от 06.10.2003  ст.19,ч.2.       </t>
  </si>
  <si>
    <t>Решение Совета народных депутатов Киржачского района Владимирской области от 26.12.2007 №34/546 "Об утверждении нормативных правовых актов об оплате труда муниципальных служащих и лиц, замещающих муниципальные должности в муниципальном образовании Киржачский район Владимирской области (с учетом изменений)</t>
  </si>
  <si>
    <t>п.3 раз.1</t>
  </si>
  <si>
    <t>04</t>
  </si>
  <si>
    <t>9990070010</t>
  </si>
  <si>
    <t>Постановление главы  Киржачского района Владимирской области  от 01.02.2006 №55 "О мерах по реализации Закона Владимирской области "О наделении органов местного самоуправления отдельными государственными полномочиями по организации деятельности комиссии по делам несовершеннолетних"</t>
  </si>
  <si>
    <t>п.3</t>
  </si>
  <si>
    <t xml:space="preserve">Реализация отдельных государственных полномочий по вопросам административного законодательства </t>
  </si>
  <si>
    <t xml:space="preserve">№ 131-ФЗ от 06.10.2003  ст.19,ч.2.   </t>
  </si>
  <si>
    <t xml:space="preserve">Решение Совета народных депутатов Киржачского района Владимирской области от 26.12.2007 №34/546 "Об утверждении нормативных правовых актов об оплате труда муниципальных служащих и лиц, замещающих муниципальные должности в муниципальном образовании Киржачский района Владимирской области" </t>
  </si>
  <si>
    <t>9990070020</t>
  </si>
  <si>
    <t xml:space="preserve">Постановление главы администрации Киржачского района Владимирской области от 25.12.2006 №1327 "О порядке финансирования переданных администрации Киржачского района отдельных государственных полномочий Владимирской области по вопросам административного законодательства" </t>
  </si>
  <si>
    <t>в целом</t>
  </si>
  <si>
    <t xml:space="preserve">Расходы на выплаты по оплате труда работников органов местного самоуправления </t>
  </si>
  <si>
    <t>№ 131-ФЗ от 06.10.2003 ст.17,ч.1, п.9.</t>
  </si>
  <si>
    <t xml:space="preserve">Постановление главы администрации Киржачского района Владимирской области от 18.04.2011 № 72 "Об утверждении Положения об администрации Киржачского района" </t>
  </si>
  <si>
    <t>п.1</t>
  </si>
  <si>
    <t>122</t>
  </si>
  <si>
    <t>Постановление главы администрации Киржачского района Владимирской области от 18.04.2011 № 72 "Об утверждении Положения об администрации Киржачского района" (с изменениями)</t>
  </si>
  <si>
    <t xml:space="preserve">в целом               </t>
  </si>
  <si>
    <t xml:space="preserve">Постановление администрации Киржачского района Владимирской области от 15.03.2024 № 281 "Об определении структурного подразделения администрации Киржачского района, муниципального казенного учреждения, подведомственного администрации Киржачског0 района в качестве уполномоченных органов, утверждении Порядка  возмещения расходов по аренде, найму жилого помещения муниципальным служащим администрации Киржачского района, руководителям и специалистам муниципальных учреждений, подведомственных администрации Киржачского района"    </t>
  </si>
  <si>
    <t>Р-4.3.1.007</t>
  </si>
  <si>
    <t xml:space="preserve">Расходы по обеспечению муниципальной службы Киржачского района </t>
  </si>
  <si>
    <t>№ 131-ФЗ от 06.10.2003 ст.17,ч.1,п.8, п.п 8.1.</t>
  </si>
  <si>
    <t>Постановление администрации Киржачского района Владимирской области от 20.06.2017 № 881 "Об утверждении муниципальной программы "Развитие муниципальной службы Киржачского района"</t>
  </si>
  <si>
    <t>2000320780</t>
  </si>
  <si>
    <t>3</t>
  </si>
  <si>
    <t>2000421140</t>
  </si>
  <si>
    <t>Р-4.3.1.008</t>
  </si>
  <si>
    <t>Расходы на выплаты по оплате труда главы местной администрации (исполнительно-распорядительного органа муниципального образования)</t>
  </si>
  <si>
    <t>999000Г110</t>
  </si>
  <si>
    <t>Поощрение муниципальных управленческих команд за достижение показателей деятельности органов исполнительной власти субъектов российской Федерации</t>
  </si>
  <si>
    <t>1 год</t>
  </si>
  <si>
    <t>9990055491</t>
  </si>
  <si>
    <t>99900055491</t>
  </si>
  <si>
    <t>Постановление администрации Киржачского района Владимирской области     от 15.07.2024 № 951 «О распределении средств прочей дотации, предоставленной из областного бюджета для поощрения муниципальных  управленческих команд за достижение значений (уровней) показателей деятельности органов исполнительных органов Владимирской области в 2023 году, и утверждении Порядка выплаты поощрения лицам, входящим в муниципальные управленческие команды»</t>
  </si>
  <si>
    <t xml:space="preserve">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</si>
  <si>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 113-ФЗ от 20.08.2004</t>
  </si>
  <si>
    <t xml:space="preserve">Постановление главы Киржачского района от 31.03.2006 №323 "О порядке финансирования государственных полномочий по составлению списков кандидатов в присяжные заседатели федеральных судов общей юрисдикции на территории муниципального образования Киржачский район" </t>
  </si>
  <si>
    <t>05</t>
  </si>
  <si>
    <t>9990051200</t>
  </si>
  <si>
    <t>№ 131-ФЗ от 06.10.2003 ст.15,ч.1, п.7.</t>
  </si>
  <si>
    <t>Постановление администрации Киржачского района Владимирской области от 15.03.2021 №304 "Об утверждении Порядка расходования средств резервного фонда администрации Киржачского района Владимирской области"</t>
  </si>
  <si>
    <t>9990020020</t>
  </si>
  <si>
    <t>870</t>
  </si>
  <si>
    <t>Обеспечение участия представителей общественных организаций района в региональных и всероссийских мероприятиях (услуги)</t>
  </si>
  <si>
    <t>№ 131-ФЗ от 06.10.2003 ст.15,ч.1, п.25.</t>
  </si>
  <si>
    <t xml:space="preserve">Постановление администрации Киржачского района ВО от 11.03.2020г.        № 237 "Об утверждении порядка расходования средств бюджета муниципального образования Киржачский район, предусмотренных на реализацию муниципальных программ муниципального образования Киржачский район «Социальное и демографическое развитие Киржачского района», «Противодействие злоупотреблению наркотиками и их незаконному обороту»,  «Формирование доступной среды жизнедеятельности для инвалидов  муниципального образования Киржачский район», «Укрепление единства российской нации и этнокультурное развитие народов, проживающих на территории Киржачского  района Владимирской области» </t>
  </si>
  <si>
    <t>13</t>
  </si>
  <si>
    <t>0700120490</t>
  </si>
  <si>
    <t>Р-4.3.1.013</t>
  </si>
  <si>
    <t>Поддержка общественных инициатив и мероприятий, направленных на формирование и укрепление гражданского патриотизма и российской гражданской идентичности</t>
  </si>
  <si>
    <t>131-ФЗ  06.10.2003  ст.15,   ч. 1, п.6.2</t>
  </si>
  <si>
    <t>Постановление администрации Киржачского района ВО от 11.03.2020г. № 237 "Об утверждении порядка расходования средств бюджета муниципального образования Киржачский район, предусмотренных на реализацию муниципальных программ муниципального образования Киржачский район "Социальное и демографическое развитие Киржачского района","Противодействие злоупотреблению наркотиками и их незаконному обороту","Формирование доступной среды, жизнедеятельности инвалидов муниципального образования Киржачский район", "Укрепление единства российской нации и этнокультурное развитие народов, проживающих на  территории Киржачского района Владимирской области"</t>
  </si>
  <si>
    <t>2100120720</t>
  </si>
  <si>
    <t>Р-4.3.1.014</t>
  </si>
  <si>
    <t>Р-4.3.1.015</t>
  </si>
  <si>
    <t xml:space="preserve">Расходы на выполнение обязательств муниципального района, связанных с исполнением решений судов </t>
  </si>
  <si>
    <t>№ 131-ФЗ от 06.10.2003 ст.17,пст.1, п.3.</t>
  </si>
  <si>
    <t>Постановление администрации Киржачского района Владимирской области от 18.12.2013 № 1727 "О порядке финансирования расходов, связанных с исполнением решений судов и возмещением прочих судебных расходов"</t>
  </si>
  <si>
    <t>9990020030</t>
  </si>
  <si>
    <t>831</t>
  </si>
  <si>
    <t>Р-4.3.1.016</t>
  </si>
  <si>
    <t xml:space="preserve">Расходы на выполнение обязательств муниципального района, связанных с уплатой членских взносов в ассоциации </t>
  </si>
  <si>
    <t>№ 131-ФЗ от 06.10.2003 ст.17,ч.1, п.3.</t>
  </si>
  <si>
    <t xml:space="preserve">Решение районного Совета народных депутатов от 28.09.2011 № 7/55 "О выделении администрации района ассигнований на оплату членских взносов в Ассоциацию "Совет муниципальных образований Владимирской области" </t>
  </si>
  <si>
    <t>9990020040</t>
  </si>
  <si>
    <t>Р-4.3.1.017</t>
  </si>
  <si>
    <t>Расходы на оплату коммунальных услуг зданий, находящихся в казне муниципального образования Киржачский район</t>
  </si>
  <si>
    <t>Постановление администрации Киржачского района Владимирской области от 08.06.2023 № 730 "О прекращении права оперативного управления МБДОУ № 5"</t>
  </si>
  <si>
    <t>9990020350</t>
  </si>
  <si>
    <t>247</t>
  </si>
  <si>
    <t>Р-4.3.1.018</t>
  </si>
  <si>
    <t>Расходы на уплату земельного налога на участки, предоставленные администрацией Киржачского района в постоянное (бессрочное) пользование</t>
  </si>
  <si>
    <t>Решение Совета народных депутатов Киржачского района Владимирской области от 29.04.2015 № 54/429 "О выделении ассигнований на уплату земельного налога на участки, предоставленные администрации Киржачского района в постоянное (бессрочное) пользование"</t>
  </si>
  <si>
    <t>9990020460</t>
  </si>
  <si>
    <t>800</t>
  </si>
  <si>
    <t>851</t>
  </si>
  <si>
    <t>Р-4.3.1.019</t>
  </si>
  <si>
    <t>Разработка стратегии социально-экономического развития территории Киржачского района</t>
  </si>
  <si>
    <t xml:space="preserve">№ 131-ФЗ от 06.10.2003, ст. 17, ч. 1, п. 4.4) </t>
  </si>
  <si>
    <t>Решение Совета народных депутатов Киржачского района от 25.04.2024 № 76/500 "О выделении средств из  бюджета муниципального образования Киржачский район на оказание услуги по выполнению научно-исследовательской работы «Актуализация Стратегии социально-экономического развития муниципального образования Киржачский район Владимирской области до 2030 года»</t>
  </si>
  <si>
    <t>9990020600</t>
  </si>
  <si>
    <t>Р-4.3.1.020</t>
  </si>
  <si>
    <t xml:space="preserve">  Расходы на эксплуатацию и содержание имущества, находящегося в казне муниципального района</t>
  </si>
  <si>
    <t>№ 131-ФЗ от 06.10.2003                                       ст.15,ч.1,п.3</t>
  </si>
  <si>
    <t>9990020750</t>
  </si>
  <si>
    <t>Постановление администрации Киржачского района Владимирской области от 01.09.2023 № 1586 "Об утверждении лимитов  потребления  коммунальных услуг (тепло-, электро-, водоснабжения и водоотведения), топлива и услуг связи главным распорядителям и получателям  средств бюджета муниципального района на 2024  год"</t>
  </si>
  <si>
    <t>01.01.2024</t>
  </si>
  <si>
    <t>Постановление администрации Киржачского района Владимирской области от 04.09.2024 № 1248 "Об утверждении лимитов  потребления  коммунальных услуг (тепло-, электро-, водоснабжения и водоотведения), топлива и услуг связи главным распорядителям и получателям  средств бюджета муниципального района на 2025  год"</t>
  </si>
  <si>
    <t>01.01.2025</t>
  </si>
  <si>
    <t xml:space="preserve">Решение Киржачского районного Совета народных депутатов от 31.10.2012            № 22/190 " Об утверждении Положения о порядке управления и распоряжения муниципальной собственностью Киржачского района Владимирской области"     </t>
  </si>
  <si>
    <t>п.4 ст.4</t>
  </si>
  <si>
    <t>Р-4.3.1.021</t>
  </si>
  <si>
    <t>Расходы на содержание имущества, состоящего на балансе администрации Киржачского района</t>
  </si>
  <si>
    <t xml:space="preserve">№ 131-ФЗ от 06.10.2003                                       ст.15,ч.1,п.3 </t>
  </si>
  <si>
    <t>9990021600</t>
  </si>
  <si>
    <t>852</t>
  </si>
  <si>
    <t>Р-4.3.1.022</t>
  </si>
  <si>
    <t>Информационное освещения органов местного самоуправления</t>
  </si>
  <si>
    <t>№131-ФЗ от 06.10.2003  ст.17,ч.1, п.9</t>
  </si>
  <si>
    <t>Решение Совета народных депутатов Киржачского района от 25.04.2024 № 76/501 "О выделении бюджетных средств на оплату услуг по освещению деятельности администрации Киржачского района в эфире телевизионных каналов »</t>
  </si>
  <si>
    <t>9990021900</t>
  </si>
  <si>
    <t>Р-4.3.1.023</t>
  </si>
  <si>
    <t>Проведение мероприятий, посвященных общественно-значимым событиям и памятным датам, размещение информационно-рекламных материалов социально-патриотической направленности</t>
  </si>
  <si>
    <t>9990021910</t>
  </si>
  <si>
    <t>Р-4.3.1.024</t>
  </si>
  <si>
    <t xml:space="preserve">№ 131-ФЗ от 06.10.2003                                       ст.17,ч.1,п.7) </t>
  </si>
  <si>
    <t>Решение Совета народных депутатов Киржачского района от 30.01.2024 № 71/468 "О выделении бюджетных средств на оформление подписки на газету «Красное знамя» для старост сельских населенных пунктов Киржачского района Владимирской области"</t>
  </si>
  <si>
    <t>в цедом</t>
  </si>
  <si>
    <t>99900023070</t>
  </si>
  <si>
    <t>Распоряжение администрации Киржачского района Владимирской области от 27.02.2024 № 26-р " об утверждении порядка обеспечения старост сельских населенных пунктов Киржачского района периодическим печатным изданием  газета " красное Знамя"</t>
  </si>
  <si>
    <t xml:space="preserve">Расходы на обеспечение деятельности   муниципального казенного учреждения «Управление  по бюджетному учету и хозяйственному обеспечению администрации Киржачского района» </t>
  </si>
  <si>
    <t>9990001590</t>
  </si>
  <si>
    <t>111</t>
  </si>
  <si>
    <t>119</t>
  </si>
  <si>
    <t>112</t>
  </si>
  <si>
    <t>Обеспечение функционирования, информационное обслуживание муниципальных информационных систем, техническое обслуживание компьютерной, печатающей и копировальной техники</t>
  </si>
  <si>
    <t>Постановления администрации Киржачского района Владимирской области от 04.06.2021 № 783 "О порядке расходования денежных средств по муниципальной программе муниципального образования Киржачский район  «Информатизация Киржачского района»</t>
  </si>
  <si>
    <t>1700120590</t>
  </si>
  <si>
    <t xml:space="preserve">Постановление администрацииКиржачского  района  Владимирской области от 31.12.2019 № 1834  "Об утверждении муниципальной программы мунципального образования Киржачского район "Информатизация Киржачского района" </t>
  </si>
  <si>
    <t>Расходы на обеспечение деятельности муниципального казенного учреждения "Автотранспортное управление администрации Киржачского района"</t>
  </si>
  <si>
    <t>Постановление администрации Киржачского района Владимирской области от 19.07.2021 № 988 "О создании муниципального казенного учреждения "Автотранспортное управление администрации Киржачского района"</t>
  </si>
  <si>
    <t>9990001591</t>
  </si>
  <si>
    <t xml:space="preserve">Постановление администрации Киржачского района Владимирской области от 03.08.2021 № 1054 "Об утверждении Положения об оплате труда работников муниципального казенного учреждения "Автотранспортное управление администрации Киржачского района" </t>
  </si>
  <si>
    <t>Р-1.3.1.028</t>
  </si>
  <si>
    <t xml:space="preserve">Расходы на обеспечение деятельности муниципального казённого учреждения «Киржачский районный архив» </t>
  </si>
  <si>
    <t>№131-ФЗ от 06.10.2003, ст.15, ч.1,п.16.</t>
  </si>
  <si>
    <t xml:space="preserve"> Постановление главы  Киржачского района от 22.09.2009г. № 1144 "О создании муниципального учреждения "Киржачский районный архив" </t>
  </si>
  <si>
    <t>9990002590</t>
  </si>
  <si>
    <t>Постановление главы Киржачского района Владимирской области от 27.06.2016 № 730 "Об утверждении положения об оплате труда работников муниципального учреждения "Киржачский районный архив" (с изменениями)</t>
  </si>
  <si>
    <t>Р-1.3.1.029</t>
  </si>
  <si>
    <t>Расходы на обеспечение деятельности муниципального казенного учреждения "Управление муниципальными закупками Киржачского района"</t>
  </si>
  <si>
    <t>Постановление администрации Киржачского района Владимирской области от 28.12.2016 № 1476 "О создании МКУ "Управление муниципальными закупками"</t>
  </si>
  <si>
    <t>999000Т590</t>
  </si>
  <si>
    <t>Постановление администрации Киржачского района Владимирской области от 27.02.2017 № 173 "Об утверждении Положения об оплате труда работников МКУ "Управление муниципальными закупками Киржачского района"</t>
  </si>
  <si>
    <t>Приобретение земельных участков в муниципальную собственность</t>
  </si>
  <si>
    <t>№ 131-ФЗ от 06.10.2003 ст.15,ч.1, п.3)</t>
  </si>
  <si>
    <t>9990040300</t>
  </si>
  <si>
    <t>412</t>
  </si>
  <si>
    <t>Возмещение расходов, понесенных бюджетами субъектов Российской Федерации, местными бюджетами  на размещение и питание граждан Российской Федерации, иностранных граждан и лиц без гражданства, постоянно проживающих на территории Украины, а также на территориях субъектов Российской Федерации, на которых введены максимальный и средний уровни реагирования, вынужденно покинувших жилые помещения и находившихся в пунктах временного размещения и питания на территории Российской Федерации, за счет средств резервного фонда Правительства Российской Федерации</t>
  </si>
  <si>
    <t xml:space="preserve">Постановление Правительства  Российской Федерации от 26.12.2019 №1846 "Об утверждении положения
об использовании бюджетных ассигнований резервного фонда
правительства Российской Федерации"
</t>
  </si>
  <si>
    <t>9990056940</t>
  </si>
  <si>
    <t>Постановления  администрации Киржачского района Владимирской области  от 16.04.2024 № 448 "О распределении и порядке расходования средств иного межбюджетного трансферта из областного бюджета на возмещение расходов, понесенных бюджетом муниципального образования Киржачский район на размещение и питание граждан Российской Федерации и лиц без гражданства, постоянно проживающих на территориях  Украины, а так же на территориях субъектов Российской Федерации, на которых введены максимальный и средний уровни реагирования,  вынужденно покинувших жилые помещения и находившихся в пунктах временного размещения и питания, за счет средств резервного фонда Правительства Российской", от 27.004.2024 № 558, от 28.05.2024 № 693, от 04.07.2024 № 891, от 31.07.2024 № 1027, от 28.08.22024 № 1217</t>
  </si>
  <si>
    <t>с 16.04.2024</t>
  </si>
  <si>
    <t>Финансовое обеспечение мероприятий по временному социально-бытовому обустройству граждан Российской Федерации, иностранных граждан и лиц без гражданства, постоянно проживающих на территориях Украины, Донецкой Народной Республики, Луганской Народной Республики, Запорожской области, Херсонской области, вынужденно покинувших жилые помещения и находящихся в пунктах временного размещения на территории Владимирской области</t>
  </si>
  <si>
    <t>№131-ФЗ от 06.10.2003  ст.17,ч.1, п.9.</t>
  </si>
  <si>
    <t>9990072200</t>
  </si>
  <si>
    <t xml:space="preserve">Осуществление полномочий Российской Федерации по государственной регистрации актов гражданского состояния </t>
  </si>
  <si>
    <t>№ 143-ФЗ от 15.11.1997 ст.4, п. 1.</t>
  </si>
  <si>
    <t>Постановление главы района от 31.12.2013 № 1834  "О порядке финансирования отдельных полномочий, переданных на государственную регистрацию  актов гражданского состояния администрации Киржачского района Владимирской области"</t>
  </si>
  <si>
    <t>9990059300</t>
  </si>
  <si>
    <t>Расходы на обеспечение функций органов местного самоуправления</t>
  </si>
  <si>
    <t>Решение Совета народных депутатов Киржачского района от 28.06.2022 № 44/286 "О дополнительных бюджетных ассигнованиях на исполнение переданных государственных полномочий на государственную регистрацию актов гражданскогос состояния" "</t>
  </si>
  <si>
    <t>Поощрение муниципальных управленческих команд за достижение показателей деятельности органов исполнительной власти субъектов РФ</t>
  </si>
  <si>
    <t>Постановление администрации Киржачского района Владимирской области от 31.12.2019 № 1842 "Об утверждении муниципальной программы муниципального образования Киржачский район "Защита населения от чрезвычайных ситуаций и снижение рисков их возникновения, обеспечение пожарной безопасности на водных объектах на территории Киржачского района"</t>
  </si>
  <si>
    <t xml:space="preserve"> 31.12.2022</t>
  </si>
  <si>
    <t>Р-4.3.1.037</t>
  </si>
  <si>
    <t>Предоставление иных межбюджетных трансфертов на исполнение переданных полномочий из бюджета муниципального образования Киржачский район в бюджеты поселений в соответствии с заключенными соглашениями на расходы, связанные с организацией и осуществлением мероприятий  по обеспечению первичных мер  пожарной безопасности в границах  муниципальных районов за границами городских  и сельских населенных пунктов</t>
  </si>
  <si>
    <t>№131-ФЗ от 06.10.2003 ст.15,ч.1, п.21.                  №69-ФЗ от 21.12.1994 ст.19, абзац 15,16.</t>
  </si>
  <si>
    <t>110028Г030</t>
  </si>
  <si>
    <t>540</t>
  </si>
  <si>
    <t>Постановление администрации Киржачского района Владимирской области от 08.11.2021 № 1600 "О передаче осуществления части полномочий по решению вопросов местного самоуправления отдельных поселений, входящих в состав муниципального образования Киржачский район Владимирской области" с учетом внесенных изменений от 13.10.2022)</t>
  </si>
  <si>
    <t>Развитие материально-технической базы УКП</t>
  </si>
  <si>
    <t>№131-ФЗ от 06.10.2003 ст.15,ч.1, п.21,</t>
  </si>
  <si>
    <t>1100121700</t>
  </si>
  <si>
    <t>Создание, хранение, использование и восполнение резерва финансовых и материальных ресурсов для ликвидации чрезвычайных ситуаций на территории Киржачского района</t>
  </si>
  <si>
    <t>1100120660</t>
  </si>
  <si>
    <t>Обеспечение информированности населения по правилам пожарной безопасности</t>
  </si>
  <si>
    <t>№ 131-ФЗ от 06.10.2003, ст.15 ч.1.п.7,1.</t>
  </si>
  <si>
    <t>1100220620</t>
  </si>
  <si>
    <t>Р-1.3.1.041</t>
  </si>
  <si>
    <t>Обеспечение мест проживания многодетных семей автономными пожарными извещателями</t>
  </si>
  <si>
    <t>1100220921</t>
  </si>
  <si>
    <t>Р-1.3.1.042</t>
  </si>
  <si>
    <t>Содержание источников наружного противопожарного водоснабжения</t>
  </si>
  <si>
    <t>№ 131-ФЗ от 06.10.2003, ст.15 ч.1.п.7,1.            №69-ФЗ от 21.12.1994 ст.19, абзац 3</t>
  </si>
  <si>
    <t>110220923</t>
  </si>
  <si>
    <t>Р-1.3.1.043</t>
  </si>
  <si>
    <t xml:space="preserve">Приобретение имущества спасательных постов </t>
  </si>
  <si>
    <t>№ 131-ФЗ от 06.10.2003, ст.15 ч.1.п.24.</t>
  </si>
  <si>
    <t>1100321030</t>
  </si>
  <si>
    <t>Р-1.3.1.044</t>
  </si>
  <si>
    <t>Организация защиты информации автоматизированных рабочих мест ЕДДС</t>
  </si>
  <si>
    <t>1100420922</t>
  </si>
  <si>
    <t>Р-1.3.1.045</t>
  </si>
  <si>
    <t>Приобретение пожарно-технического вооружения для патрульных групп</t>
  </si>
  <si>
    <t>1100220900</t>
  </si>
  <si>
    <t>Р-1.3.1.046</t>
  </si>
  <si>
    <t>Расходы на мероприятия по развитию АПК "Безопасный город"</t>
  </si>
  <si>
    <t>1100520910</t>
  </si>
  <si>
    <t>Р-1.3.1.047</t>
  </si>
  <si>
    <t xml:space="preserve"> Расходы на обеспечение деятельности (оказание услуг)  муниципального казенного учреждения «Управление по делам ГО и ЧС  Киржачского района»</t>
  </si>
  <si>
    <t>9990008590</t>
  </si>
  <si>
    <t>Р-1.3.1.048</t>
  </si>
  <si>
    <t>Расходы на оплату услуг по использованию радиочастотного спектра</t>
  </si>
  <si>
    <t>Разрешение на использование радиочастот или радиочастотных каналов № 144-РЧС-19-0190 от 02.04.2019</t>
  </si>
  <si>
    <t>9990020310</t>
  </si>
  <si>
    <t>Р-1.3.1.049</t>
  </si>
  <si>
    <t>Содержание гидротехнического сооружения</t>
  </si>
  <si>
    <t>Федеральный закон от 21.07.1997 N 117-ФЗ (ред. от 11.06.2021) "О безопасности гидротехнических сооружений" (с изм. и доп., вступ. в силу с 01.01.2022)</t>
  </si>
  <si>
    <t>ст.9, 10</t>
  </si>
  <si>
    <t>9990021090</t>
  </si>
  <si>
    <t xml:space="preserve">Расходы за счет межбюджетных трансфертов, перечисляемых из бюджетов поселений в соответствии с заключенными Соглашениями на обеспечение деятельности   Муниципального казенного учреждения «Управление по делам гражданской обороны и чрезвычайным ситуациям Киржачского района»  </t>
  </si>
  <si>
    <t>№131-ФЗ от 06.10.2003 ст.15,ч.1, п.1,</t>
  </si>
  <si>
    <t>1. в целом   2. в целом</t>
  </si>
  <si>
    <t>99900П0010</t>
  </si>
  <si>
    <t>Р-1.3.1.051</t>
  </si>
  <si>
    <t>Изготовление и распространение наглядной агитации по тематике антитеррор защищенности</t>
  </si>
  <si>
    <t>№ 131-ФЗ от 06.10.2003, ст.15, ч.1,п. 6,1.</t>
  </si>
  <si>
    <t>Постановление администрации Киржачского района Владимирской области от 29.12.2018 № 1985 "Об утверждении муниципальной программы муниципального образования Киржачский район "Обеспечение безопасности населения и территорий Киржачского района"</t>
  </si>
  <si>
    <t>14</t>
  </si>
  <si>
    <t>0800120950</t>
  </si>
  <si>
    <t>Поддержка гражданам и их объединениям, участвующим в охране общественного порядка</t>
  </si>
  <si>
    <t>№ 131-ФЗ от 06.10.2003, ст15, ч.1, п.8.</t>
  </si>
  <si>
    <t>0800220260</t>
  </si>
  <si>
    <t>Укрепление антитеррористический защищенности объектов при проведении мероприятий с массовым пребыванием людей</t>
  </si>
  <si>
    <t>0800123080</t>
  </si>
  <si>
    <t>Укрепление материально-технической базы добровольных народных дружин, участвующих в охране общественного порядка</t>
  </si>
  <si>
    <t>0800220790</t>
  </si>
  <si>
    <t>Р-4.3.1.055</t>
  </si>
  <si>
    <t>Обеспечение социальной реабилитации ранее судимых лиц и граждан, не имеющих постоянных источников дохода</t>
  </si>
  <si>
    <t>№ 131-ФЗ от 06.10.2003 ст.15, ч.1, п.6.</t>
  </si>
  <si>
    <t>0800320890</t>
  </si>
  <si>
    <t xml:space="preserve">Расходы на организацию комплекса информационно-пропагандистских мер, направленных на формирование у населения негативного отношения к употреблению алкоголя, наркотиков и табака </t>
  </si>
  <si>
    <t>1500220970</t>
  </si>
  <si>
    <t>Защита от болезней, общих для человека и животных</t>
  </si>
  <si>
    <t>Закон РФ "О ветеринарии" от 14.05.1993 № 338-РФ ст.2</t>
  </si>
  <si>
    <t xml:space="preserve">Постановление администрации Киржачского района от 30.12.2015 № 1139 "О порядке расходования субвенции, выделенной из областного бюджета на осуществление отдельных полномочий по защите населения от болезней, общих для человека и животных, в рамках подпрограммы "Развитие подотрасли животноводства, переработки и реализации продукции  животноводства" Муниципальной программы развития агропромышленного комплекса Киржачского района" </t>
  </si>
  <si>
    <t>0140470120</t>
  </si>
  <si>
    <t>Осуществление пассажирских перевозок автомобильным транспортом общего пользования между поселениями на территории района</t>
  </si>
  <si>
    <t>№131-ФЗ от 06.10.2003, ст.15, ч.1,п.6.</t>
  </si>
  <si>
    <t xml:space="preserve">Постановление администрации Киржачского района района Владимирской области от 11.03.2016 № 193 "Об утверждении документа планирования развитиярегулярных пассажирских перевозок автомобильным транспортом общего пользования на пригородных муниципальных маршрутах по Киржачскому району" </t>
  </si>
  <si>
    <t>08</t>
  </si>
  <si>
    <t>9990021080</t>
  </si>
  <si>
    <t>Предоставление иных межбюджетных трансфертов на исполнение переданных полномочий из бюджета муниципального образования Киржачский район в бюджеты поселений в соответствии с заключенными соглашениями на расходы по созданию условий для предоставления транспортных услуг населению и организации транспортного обслуживания населения между поселениями в границах муниципального района</t>
  </si>
  <si>
    <t>Постановление администрации Киржачского района Владимирской области от 28.12.2016 № 1527 "О порядке предоставления межбюджетных трансфертов из бюджета муниципального образования Киржачский район Владимирской области, на осуществление полномочий администрации Киржачского района по созданию условий для предоставления транспортного обслуживания населения в границах поселения в части организации транспортного обслуживания населения в границах муниципального района  на межмуниципальных маршрутах регулярных пригородных перевозок"</t>
  </si>
  <si>
    <t>999008Т030</t>
  </si>
  <si>
    <t>№ 131-ФЗ от 06.10.2003 ст.15, ч.1, п.5.</t>
  </si>
  <si>
    <t>Решение Совета народных депутатов Киржачского района от 29.04.2014 № 41/343  "О создании муниципального дорожного фонда муниципального образования Киржачский район" (с учетом внесенных изменений и дополнений)</t>
  </si>
  <si>
    <t>не указан</t>
  </si>
  <si>
    <t>09</t>
  </si>
  <si>
    <t>1300272464</t>
  </si>
  <si>
    <t xml:space="preserve">Мероприятия по содержанию и текущему ремонту автомобильных дорог общего пользования в муниципальном образовании Киржачский район за счет средств дорожного фонда </t>
  </si>
  <si>
    <t>130022Д034</t>
  </si>
  <si>
    <t>Предоставление прочих межбюджетных трансфертов на исполнение переданных  полномочий из бюджета муниципального образования Киржачский район в бюджеты сельских поселений  в соответствии с заключенными соглашениями на  содержание и текущий ремонт автомобильных дорог общего пользования населённых пунктов за счёт средств дорожного фонда</t>
  </si>
  <si>
    <t>Постановление администрации Киржачского района Владимирской области от 25.10.2016 № 1164 "О порядке расходования средств бюджета муниципального образования Киржачский район, передаваемых бюджетам сельских поселений на ремонт и обустройство дорожной сети, находящейся в границах и вне границ сельских населенных пунктов, а также субсидий из областного бюджета на осуществление дорожной деятельности в отношении автомобильных дорог общего пользования местного значения в рамках государственной программы "Дорожное хозяйство Владимирской области на 2014-2025 годы"</t>
  </si>
  <si>
    <t>130028Д030</t>
  </si>
  <si>
    <t>Мероприятие по содержанию и текущему ремонту автомобильных дорог общего пользования в муниципальном образовании Киржачский район за счет средств дорожного фонда-софинансирование</t>
  </si>
  <si>
    <t>13002S2464</t>
  </si>
  <si>
    <t>Средства,подлежащие возврату из бюджета муниципального образования Киржачский район в областной бюджет в связи с недостижением результатов использования субсидии на осуществление дорожной деятельности в отношении автомобильных дорог общего пользования местного значения</t>
  </si>
  <si>
    <t xml:space="preserve">Соглашение  от 15.02.2023 № 513-2023-ДД-46  о предоставлении субсидии из областного бюджета бюджету муниципального образования Киржачский район
</t>
  </si>
  <si>
    <t>п.4.3.3</t>
  </si>
  <si>
    <t>9990021160</t>
  </si>
  <si>
    <t>Изготовление проектно-сметной документации с прохождением государственной экспертизы на строительство мостового сооружения через реку Большой Киржач в д. Недюрево</t>
  </si>
  <si>
    <t>Постановление администрации Киржачского района от 25.04.2019 № 646 "Об утверждении Порядка принятия решений о подготовке и реализации бюджетных инвестиций в объекты муниципальной собственности или приобретения объектов недвижимого имущества в муниципальную собственность муниципального образования Киржачский район и Порядка осуществления бюджетных инвестиций в форме капитальных вложений в объекты муниципальной собственности или приобретения объектов недвижимого имущества в мунципальную собственность мунципального образования Киржачский район"</t>
  </si>
  <si>
    <t>9990040310</t>
  </si>
  <si>
    <t>414</t>
  </si>
  <si>
    <t>Изготовление проектно-сметной документации с прохождением государственной экспертизы на строительство мостового сооружения через реку Шорна между д. Ясная Поляна и д.Скоморохово</t>
  </si>
  <si>
    <t>9990040320</t>
  </si>
  <si>
    <t>Расходы организация участия в выставочных мероприятиях с целью продвижения потенциала Киржачского района</t>
  </si>
  <si>
    <t>№ 131-ФЗ от 06.10.2003 ст.15, ч.1, п.25.</t>
  </si>
  <si>
    <t xml:space="preserve">Постановление администрации Киржачского района от 27.11.2018 № 1893 "Об утверждении порядка расходования средств по мероприятию "Организация участия в выставочных мероприятиях с целью продвижения экономического потенциала Киржачского района" муниципальной программы муниципального образования Киржачский район "Развитие малого и среднего предпринимательства"  </t>
  </si>
  <si>
    <t>0300420740</t>
  </si>
  <si>
    <t xml:space="preserve">     Расходы, связанные с размещением и демонтажем рекламных конструкций на территории Киржачского района</t>
  </si>
  <si>
    <t>№ 131-ФЗ от 06.10.2003 ст.15, ч.1, п.15,1.</t>
  </si>
  <si>
    <t>Постановление администрации Киржачского района Владимирской области от 24.08.2017 № 1236 "Об  утверждении порядка  демонтажа рекламных конструкций, установленных и (или) эксплуатируемых без разрешения на территории Киржачского района"</t>
  </si>
  <si>
    <t>9990020911</t>
  </si>
  <si>
    <t>Обеспечение территорий  документацией для осуществления градостроительной деятельности за счет средств областного бюджета</t>
  </si>
  <si>
    <t>№ 131-ФЗ от 06.10.2003 ст.15, ч.1, п.15.</t>
  </si>
  <si>
    <t>Постановление администрации Киржачского района от 21.12.2018 № 1914 "О порядке расходования денежных средств по мероприятиям подрограммы "Обеспечение территорий  документацией для осуществления градостроительной деятельности " по муниципальной программе муниципального образования Киржачский район "Обеспечение доступным и комфортным жильем населения Киржачского района"</t>
  </si>
  <si>
    <t xml:space="preserve"> 21.12.2018</t>
  </si>
  <si>
    <t>0260170080</t>
  </si>
  <si>
    <t xml:space="preserve">Софинансирование мероприятий по обеспечению территории  документацией для осуществления градостроительной деятельности </t>
  </si>
  <si>
    <t>02601S0080</t>
  </si>
  <si>
    <t xml:space="preserve">Обеспечение территорий  документацией для осуществления градостроительной деятельности </t>
  </si>
  <si>
    <t>0260120450</t>
  </si>
  <si>
    <t>Мероприятия по газификации населенных пунктов Киржачского района</t>
  </si>
  <si>
    <t>№ 131-ФЗ от 06.10.2003  ст.15,ч.1,п.4.</t>
  </si>
  <si>
    <t>02</t>
  </si>
  <si>
    <t>0130222160</t>
  </si>
  <si>
    <t>Р-1.3.1.071</t>
  </si>
  <si>
    <t xml:space="preserve">Распределительный газопровод низкого давления и газопроводы-вводы до границ земельных участков для газоснабжения жилых домов д. Захарово Киржачского района Владимирской области за счет средств областного бюджета </t>
  </si>
  <si>
    <t>0130272082</t>
  </si>
  <si>
    <t>Газопровод высокого давления до ПРГ, ПРГ  для газоснабжения жилых домов д. Рожково и д. Захарово Киржачского района Владимирской области за счет средств областного бюджета</t>
  </si>
  <si>
    <t>0130272083</t>
  </si>
  <si>
    <t>Распределительный газопровод низкого давления и газопроводы-вводы до границ земельных участков для газоснабжения жилых домов д. Рожково Киржачского района Владимирской области за счет средств областного бюджета</t>
  </si>
  <si>
    <t>0130272084</t>
  </si>
  <si>
    <t xml:space="preserve">Распределительный газопровод низкого давления и газопроводы-вводы до границ земельных участков для газоснабжения жилых домов д. Захарово Киржачского района Владимирской области - софинансирование </t>
  </si>
  <si>
    <t>01302S2082</t>
  </si>
  <si>
    <t>Газопровод высокого давления до ПРГ, ПРГ  для газоснабжения жилых домов д. Рожково и д. Захарово Киржачского района Владимирской области - софинансирование</t>
  </si>
  <si>
    <t>01302S2083</t>
  </si>
  <si>
    <t>Распределительный газопровод низкого давления и газопроводы-вводы до границ земельных участков для газоснабжения жилых домов д. Рожково Киржачского района Владимирской области - софинансирование</t>
  </si>
  <si>
    <t>01302S2084</t>
  </si>
  <si>
    <t>Софинансирование на строительство блочно-модульной котельной в д.Новоселово Киржачского района Владимирской области</t>
  </si>
  <si>
    <t>Строительство газовой блочно-модульной котельной в п. Горка Киржачского района Владимирской области</t>
  </si>
  <si>
    <t>06003S1251</t>
  </si>
  <si>
    <t>Модернизация котельного оборудования, газификация котельных, строительство объектовкоммунальной инфраструктуры (Строительство газовой блочно-модульной котельной в п.Горка Киржачского района Владимирской области)</t>
  </si>
  <si>
    <t>0600371251</t>
  </si>
  <si>
    <t>Р-1.3.1.082</t>
  </si>
  <si>
    <t xml:space="preserve"> Обеспечение инженерной   транспортной инфраструктурой земельных участков, предоставляемых (предоставленных) бесплатно для индивидуального жилищного строительства семьям, имеющих троих и более детей в возрасте до 18 лет</t>
  </si>
  <si>
    <t>0230123060</t>
  </si>
  <si>
    <t xml:space="preserve">в целом </t>
  </si>
  <si>
    <t>Софинансирование расходов на строительство, реконструкция и модернизация систем (обьектов) теплоснабжения, водоснабжения, водоотведения и очистки сточных вод(очистные сооружения в д.Ельцы Киржачского района Владимирской области производительностью 93,6 мз/сут)</t>
  </si>
  <si>
    <t>22101S1580</t>
  </si>
  <si>
    <t xml:space="preserve">Создание новых и приведение в нормативное состояние существующих   мест (площадок) для накопления твердых коммунальных отходов </t>
  </si>
  <si>
    <t>2500172160</t>
  </si>
  <si>
    <t>Создание новых и приведение в нормативное состояние существующих мест (площадок) для накопления твердых коммунальных отходов – софинансирование</t>
  </si>
  <si>
    <t>25001S2160</t>
  </si>
  <si>
    <t>Устройство площадки приема, перегруза поступающих ТКО/КГО на земельном участке с кадастровым номером 33:02:021311:307</t>
  </si>
  <si>
    <t>2500321190</t>
  </si>
  <si>
    <t>Предоставление иных межбюджетных трансфертов на исполнение переданных полномочий из бюджета муниципального образования Киржачский район в бюджеты поселений в соответствии с заключенными соглашениями на содержание мест (площадок) накопления твердых коммунальных отходов  на территориях сельских населенных пунктов Киржачского района Владимирской области</t>
  </si>
  <si>
    <t>999008Ж030</t>
  </si>
  <si>
    <t>Предоставление иных межбюджетных трансфертов на исполнение переданных полномочий из бюджета мунципального образования Киржачский район  в бюджеты поселений в соответствии с заключенными соглашениями на обустройство подъездных путей к контейнерным площадкам</t>
  </si>
  <si>
    <t>999008П030</t>
  </si>
  <si>
    <t xml:space="preserve">Приобретение информационного материала для размещения на контейнерных площадках  </t>
  </si>
  <si>
    <t>9990021132</t>
  </si>
  <si>
    <t>Обследование неизученного водного объекта с целью определения гидрологических и морфологических характеристик</t>
  </si>
  <si>
    <t>9990021200</t>
  </si>
  <si>
    <t>Расходы, связанные с организацией в границах МО сельского поселения Филипповское электро, тепло, газо и водоснабжения населения, водотведения, снабжение населения топливом</t>
  </si>
  <si>
    <t>999002Э031</t>
  </si>
  <si>
    <t xml:space="preserve">  Предоставление прочих межбюджетных трансфертов на исполнение переданных  полномочий из бюджета муниципального образования Киржачский район в бюджеты сельских поселений   в соответствии с заключенными соглашениями на расходы, связанные с организацией в границах поселения электро-, тепло-, газо- и водоснабжения населения, водоотведения, снабжения населения топливом</t>
  </si>
  <si>
    <t>999008Э030</t>
  </si>
  <si>
    <t>Постановление администрации Киржачского района Владимирской области от 25.04.2019 № 646 "Об утверждении Порядка принятия решений о подготовке и реализации бюджетных инвестиций в объекты мунципальной собственности или приобретения объектов недвижимого имущества в муниципальную собственность муниципального образования Киржачский район и Порядка осуществления бюджетных инвестиций в форме капитальных вложений в объекты муниципальной собственности или приобретения объектов недвижимого имущества в мунципальную собственность мунципального образования Киржачский район"</t>
  </si>
  <si>
    <t>Разработка и проведение экспертизы проектно-сметной документации по рекультивации объекта размещения отходов-полигона ТБО Киржачского района, расположенного по адресу: Владимирская область,Киржачский район,вблизи д. Храпки на земельном участке с кадастровым номером 33:02:021311:306</t>
  </si>
  <si>
    <t>9990070447</t>
  </si>
  <si>
    <t>Мероприятия в области коммунального хозяйства</t>
  </si>
  <si>
    <t>9990070449</t>
  </si>
  <si>
    <t>Расходы на обеспечение деятельности Муниципального казенного учреждения "Управление жилищно-коммунального хозяйства, архитектуры и строительства Киржачского района"</t>
  </si>
  <si>
    <t>999000Ж590</t>
  </si>
  <si>
    <t xml:space="preserve">Осуществление  отдельных государственных полномочий по региональному государственному жилищному надзору и лицензионному контролю                                                                                                                                                                                                                                                      </t>
  </si>
  <si>
    <t>9990071370</t>
  </si>
  <si>
    <t>Р-1.3.1.105</t>
  </si>
  <si>
    <t>№131-ФЗ от 06.10.2003 ст.15,  подст.1, п.4)</t>
  </si>
  <si>
    <t>Постановление администрации Киржачского района Владимирской области от 14.10.2013 № 1959  "Об утверждении муниципальной программы муниципального образования Киржачский район "Энергосбережение и повышение энергетической эффективности" (с учетом внесенных изменений и дополнений)</t>
  </si>
  <si>
    <t>07</t>
  </si>
  <si>
    <t>06004S2771</t>
  </si>
  <si>
    <t>06004S2772</t>
  </si>
  <si>
    <t>Реализация мероприятий  по модернизации школьных систем образования                             ( капитальный  ремонт инженерных систем, капитальный ремонт фасада МБДОУ Горкинская СОШ Киржачский район п. Горка ул. Школьный переулок д.3)</t>
  </si>
  <si>
    <t>1. в целом        2. в целом</t>
  </si>
  <si>
    <t>Р-1.3.1.108</t>
  </si>
  <si>
    <t>Реализация мероприятий  по модернизации школьных систем образования                       ( капитальный  ремонт инженерных систем, капитальный ремонт фасада МБДОУ НОШ г. Киржач ул. Заводская 14 а))</t>
  </si>
  <si>
    <t>Капитальный ремонт учреждений образования</t>
  </si>
  <si>
    <t>0910123040</t>
  </si>
  <si>
    <t>243</t>
  </si>
  <si>
    <t>Расходы на капитальный ремонт объектов муниципальной собственности (Капитальный ремонт здания МБОУ "Першинская СОШ по адресу: Владимирская область Киржачский район п. Першино ул. Лесная д.27)</t>
  </si>
  <si>
    <t>1. 14.10.2013                                                  2. 05.03.2024</t>
  </si>
  <si>
    <t>1. не установлен                                                   2. 2024 год</t>
  </si>
  <si>
    <t>0910170851</t>
  </si>
  <si>
    <t>Расходы на капитальный ремонт обьектов мунипальной собственности (Капитальный ремонт систем электроснабжения, водоснабжения, канализация, отопление и вентиляция, капиальный ремонт фасадов здания МБОУ СОШ № 3 г. Киржача по адресу: Владимирская область ул.Чехова д.10 а)</t>
  </si>
  <si>
    <t>0910170852</t>
  </si>
  <si>
    <t>09101S0851</t>
  </si>
  <si>
    <t>09101S0852</t>
  </si>
  <si>
    <t>Выполнение работ по реконструкции Мемориала  на месте гибели Героев Советского Союза Ю.А. Гагарина и В.С. Серегина</t>
  </si>
  <si>
    <t>1010340230</t>
  </si>
  <si>
    <t xml:space="preserve">Пенсия  за выслугу лет муниципальным служащим и лицам, замещавшим муниципальные должности </t>
  </si>
  <si>
    <t>№131-ФЗ от 06.10.2003 ст.17,  подст.1, п.9.</t>
  </si>
  <si>
    <t>Решение Совета народных депутатов района от 31.07.2018 № 47/309 "Об утверждении Положения о пенсионном обеспечении муниципальных служащих и лиц, замещающих  муниципальные должности в муниципальном образовании Киржачский район"</t>
  </si>
  <si>
    <t>9990010030</t>
  </si>
  <si>
    <t>312</t>
  </si>
  <si>
    <t>Ежемесячная доплата к страховой пенсии лицам, ранее замещавшим должности в органах власти и управления, общественных организациях</t>
  </si>
  <si>
    <t>№131-ФЗ от 06.10.2003 ст.17, ч.1, п.9.</t>
  </si>
  <si>
    <t>9990010130</t>
  </si>
  <si>
    <t xml:space="preserve">Расходы на предоставление ежемесячных денежных выплат лицам, удостоенным звания «Почетный гражданин г.Киржача и Киржачского района» </t>
  </si>
  <si>
    <t>№131-ФЗ от 06.10.2003 ст.17,  ч.1, п.9.</t>
  </si>
  <si>
    <t>9990010010</t>
  </si>
  <si>
    <t>313</t>
  </si>
  <si>
    <t>322</t>
  </si>
  <si>
    <t xml:space="preserve"> Обеспечение жильем многодетных семей за счет средств областного бюджета</t>
  </si>
  <si>
    <t>№ 131-ФЗ от 06.10.2003, ст.14, ч.1,п. 6.</t>
  </si>
  <si>
    <t>Постановление администрации Киржачского района Владимирской области от 24.12.2021 №1893 "О принятии осуществления отдельных полномочий по решению вопросов местного значения поселений,входящих в состав муниципального образования  Киржачский район"  (с учетом внесенных изменений)</t>
  </si>
  <si>
    <t>01.01.2022- 31.12.2026</t>
  </si>
  <si>
    <t>0240170810</t>
  </si>
  <si>
    <t xml:space="preserve"> Обеспечение жильем многодетных семей</t>
  </si>
  <si>
    <t>02401S0810</t>
  </si>
  <si>
    <t>Мероприятия по обеспечению жильем молодых семей (ОБ)</t>
  </si>
  <si>
    <t>Постановление администрации Киржачского района Владимирской области от 24.06.2019 № 889  "О порядке расходования средств на реализацию мероприятий  Подпрограммы № 1 "Обеспечение жильем молодых семей Киржачского района"  муниципальной программы  муниципального образования Киржачский район "Обеспечение доступным и комфортным жильем населения Киржачского района" за счет средств федерального, областного бюджетов, а также межбюджетных трансфертов, передаваемых бюджету  муниципального района из бюджетов сельских поселений на осуществление части полномочий по решению вопросов местного значения в соответствии с заключенными соглашениями"</t>
  </si>
  <si>
    <t>01.01.2019</t>
  </si>
  <si>
    <t>02101L4970</t>
  </si>
  <si>
    <t>Мероприятия по обеспечению жильем молодых семей (СП)</t>
  </si>
  <si>
    <t xml:space="preserve">Обеспечение социальной поддержки малоимущих семей, малоимущих граждан и граждан, оказавшихся в трудной жизненной ситуации </t>
  </si>
  <si>
    <t>№ 131-ФЗ от 06.10.2003, ст.17, ч.1, п. 9.</t>
  </si>
  <si>
    <t>0700110050</t>
  </si>
  <si>
    <t>Единовременная денежная выплата участникам Великой Отечественной войны</t>
  </si>
  <si>
    <t>9990010110</t>
  </si>
  <si>
    <t>Единовременная денежная выплата при рождении ребенка</t>
  </si>
  <si>
    <t>№ 131-ФЗ от 06.10.2003, ст.17, подст.1, п. 9.</t>
  </si>
  <si>
    <t>9990010020</t>
  </si>
  <si>
    <t>Субсидии отдельным общественным организациям и иным некоммерческим объединениям</t>
  </si>
  <si>
    <t>№131-ФЗ от 06.10.2003, ст.15, подст.1, п. 25.</t>
  </si>
  <si>
    <t xml:space="preserve">в целом                                                                                                                                                                                                                                                                                                                                                                                                                                                                                                                                                        </t>
  </si>
  <si>
    <t>06</t>
  </si>
  <si>
    <t>0700160030</t>
  </si>
  <si>
    <t>633</t>
  </si>
  <si>
    <t>Поставка электрической энергии по объекту "Уличная спортивная площадка по адресу Владимирская область Киржачский район г. Киржач микрорайон Красный Октябрь номер участка (33:02:020209:180)</t>
  </si>
  <si>
    <t>№131-ФЗ от 06.10.2003, ст.15, подст.1, п. 26.</t>
  </si>
  <si>
    <t>1800121170</t>
  </si>
  <si>
    <t>Создание и модернизация объектов спортивной инфраструктуры муниципальной собственности для занятий физической культурой и спортом  (Уличная спортивная площадка по адресу Владимирская область Киржачский район г. Киржач микрорайон Красный Октябрь кадастровый номер участка (33:02:020209:180)</t>
  </si>
  <si>
    <t>Постановление администрации Киржачского района Владимирской области от 25.04.2019 №646 "Об утверждении Порядка принятия решений о подготовке и реализации бюджетных инвестиций в объекты мунципальной собственности или приобретения объектов недвижимого имущества в муниципальную собственность муниципального образования Киржачский район и Порядка осуществления бюджетных инвестиций в форме капитальных вложений в объекты муниципальной собственности или приобретения объектов недвижимого имущества в мунципальную собственность мунципального образования Киржачский район"</t>
  </si>
  <si>
    <t xml:space="preserve"> 25.04.2019</t>
  </si>
  <si>
    <t>1800171391</t>
  </si>
  <si>
    <t xml:space="preserve">Создание и модернизация объектов спортивной инфраструктуры муниципальной собственности для занятий физической культурой и спортом  («Физкультурно-оздоровительный комплекс с универсальным спортивным залом в г.Киржач Владимирской области») </t>
  </si>
  <si>
    <t>1800271392</t>
  </si>
  <si>
    <t>Софинансирование расходов на создание и модернизацию объектов спортивной инфраструктуры муниципальной собственности для занятий физической культурой и спортом  («Физкультурно-оздоровительный комплекс с универсальным спортивным залом в г.Киржач Владимирской области»)</t>
  </si>
  <si>
    <t>18002S1392</t>
  </si>
  <si>
    <t>№ 131-ФЗ от 06.10.2003 ст.15,пст.1, п.26.</t>
  </si>
  <si>
    <t>28202L5766</t>
  </si>
  <si>
    <t>Проведение мероприятия «Папа, мама, я – спортивная семья»</t>
  </si>
  <si>
    <t xml:space="preserve">Постановление администрации Киржачского района Владимирской области от 11.03.2020г. № 237 "Об утверждении порядка расходования средств бюджета муниципального образования Киржачский район, предусмотренных на реализацию муниципальных программ муниципального образования Киржачский район "Социальное и демографическое развитие Киржачского района","Противодействие злоупотреблению наркотиками и их незаконному обороту","Формирование доступной среды, жизнедеятельности инвалидов муниципального образования Киржачский район", "Реализация государственной национальной политики в Киржачском районе Владимирской области»                      </t>
  </si>
  <si>
    <t>0700320181</t>
  </si>
  <si>
    <t>Укрепление антитеррористической защищенности спортивных объектов</t>
  </si>
  <si>
    <t>№ 131-ФЗ от 06.10.2003, ст.15, пст.1,п. 6,1.</t>
  </si>
  <si>
    <t xml:space="preserve">Постановление администрации Киржачского района Владимирской области от 29.12.2020 № 1434 "Об утверждении Порядка определения объема и условий предоставления субсидий на иные цели из бюджета муниципального образования Киржачский район муниципальным бюджетным учреждениям спортивной направленности, подведомственным администрации Киржачского района Владимирской области" </t>
  </si>
  <si>
    <t>0800120940</t>
  </si>
  <si>
    <t>612</t>
  </si>
  <si>
    <t>Участие в областных комплексных соревнованиях</t>
  </si>
  <si>
    <t>Постановление администрации Киржачского района Владимирской области от 11.03.2020г. № 237 "Об утверждении порядка расходования средств бюджета муниципального образования Киржачский район, предусмотренных на реализацию муниципальных программ муниципального образования Киржачский район "Социальное и демографическое развитие Киржачского района","Противодействие злоупотреблению наркотиками и их незаконному обороту","Формирование доступной среды, жизнедеятельности инвалидов муниципального образования Киржачский район", "Укрепление единства российской нации и этнокультурное развитие народов, проживающих на  территории Киржачского района Владимирской области"</t>
  </si>
  <si>
    <t>1500220100</t>
  </si>
  <si>
    <t>Расходы на обеспечение деятельности (оказание услуг) МБУ "РЦФКиС "Киржач""</t>
  </si>
  <si>
    <t xml:space="preserve">Постановление администрации Киржачского района Владимирской области от 23.03.2021 №377 "Об утверждении Порядка определения объема и условий предоставления субсидий из бюджета муниципального образования Киржачский район муниципальным  бюджетным учреждениям физкультурно-спортивной направленности на  финансовое обеспечение выполнения муниципального задания на оказание муниципальных услуг (выполнение работ) </t>
  </si>
  <si>
    <t>1800103591</t>
  </si>
  <si>
    <t>611</t>
  </si>
  <si>
    <t>Расходы на обеспечение деятельности (оказание услуг) МБУ "ФОК "Лидер"</t>
  </si>
  <si>
    <t>1800103592</t>
  </si>
  <si>
    <t>с 01.01.2021</t>
  </si>
  <si>
    <t xml:space="preserve">Проведение массовых спортивных мероприятий для всех групп населения согласно календарному плану физкультурно-оздоровительных мероприятий </t>
  </si>
  <si>
    <t>Постановления администрации Киржачского района Владимирской области:                                                            1.  от 17.01.2020 № 38 "Об утверждении порядка расходования средств, предусмотренных на реализацию  муниципальной программы муниципального образования Киржачский район "Развитие физической культуры и спорта на территории Киржачского района"                                                                       2. от 14.12.2022 №2460 "Об утвенрждении порядка финансирования за счет средств бюджета муниципального образования Киржачский район и норм расходования средств бюджета муниципального образования Киржачский район на проведение меропрятий в сфере физической культуры и спорта"</t>
  </si>
  <si>
    <t>1. 17.01.2020      2. 14.12.2022</t>
  </si>
  <si>
    <t>1800120010</t>
  </si>
  <si>
    <t>113</t>
  </si>
  <si>
    <t>Проведение МБУ "Физкультурно-оздоровительный комплекс "Лидер" массовых спортивных мероприятий для всех групп населения согласно календарному плану физкультурно-оздоровительных мероприятий</t>
  </si>
  <si>
    <t>1800120011</t>
  </si>
  <si>
    <t>Проведение МБУ "Районный центр физической культуры и спорта "Киржач" массовых спортивных мероприятий для всех групп населения согласно календарному плану физкультурно-оздоровительных мероприятий</t>
  </si>
  <si>
    <t>1800120012</t>
  </si>
  <si>
    <t xml:space="preserve"> Постановления администрации Киржачского района Владимирской области  № 221 от 06.03.2024  "Об утверждении порядка расходования иного межбюджетного трансферта, выделенного из областного бюджета на содержание объектов спортивной инфраструктуры муниципальной собственности для занятий физической культурой  и спортом"                                      </t>
  </si>
  <si>
    <t>3 года</t>
  </si>
  <si>
    <t>1800172001</t>
  </si>
  <si>
    <t xml:space="preserve">Содержание объектов спортивной инфраструктуры муниципальной собственности для занятий физической культурой и спортом  (МБУ «РЦФКиС «Киржач») </t>
  </si>
  <si>
    <t>1800172002</t>
  </si>
  <si>
    <t>Расходы за счет межбюджетных трансфертов, перечисляемых из бюджета муниципального образования город Киржач Киржачского района Владимирской области в соответствии с заключенным соглашением на обеспечение деятельности учреждений спорта города</t>
  </si>
  <si>
    <t>№131-ФЗ от 06.10.2003, ст.14, подст.1, п. 14.</t>
  </si>
  <si>
    <t xml:space="preserve">Постановление администрации Киржачского района Владимирской области от 02.08.2024 № 1062  "О порядке предоставления и расходования межбюджетных трансфертов, передаваемых из бюджета муниципального образования город Киржач Киржачского района Владимирской области на осуществление части полномочий в соответствии с заключенным Соглашением между администрацией муниципального образования  город Киржач Киржачского района Владимирской области  и администрацией Киржачского района Владимирской области о передаче части полномочий по решению вопросов местного значения" </t>
  </si>
  <si>
    <t>18001П0245</t>
  </si>
  <si>
    <t>1800103593</t>
  </si>
  <si>
    <t>Реализация инициативных проектов, имеющих приоритетное значение для жителей Киржачского района и определяемых с учетом их мнения, в сфере физической культуры и спорта</t>
  </si>
  <si>
    <t xml:space="preserve">Решения Совета народных депутатов Киржачского района Владимирской области:                                                   1. от 23.11.2023 № 67/442 «Об утверждении Порядка выдвижения, внесения, обсуждения, рассмотрения инициативных проектов, а также проведения их конкурсного отбора в муниципальном образовании Киржачский район Владимирской области»                                                   2. от 23.11.2023 № 67/443 «Об утверждении Порядка определения части территории муниципального образования Киржачский район Владимирской области, на которой могут реализовываться инициативные проекты» </t>
  </si>
  <si>
    <t>1800629300</t>
  </si>
  <si>
    <t>Расходы на обеспечение деятельности (оказание услуг) муниципального автономного учреждения "Редакция газеты "Красное Знамя" Киржачского района Владимирской области</t>
  </si>
  <si>
    <t>№131-ФЗ от 06.10.2003  ст.17,подст.1, п.7.</t>
  </si>
  <si>
    <t>Постановление администрации Киржачского района Владимирской области от 11.12.2019 №1713 "Об утверждении Порядка определения объема и условий предоставления субсидий из бюджета муниципального образования Киржачский район муниципальному автономному учреждению "Редакция газеты "Красное знамя" Киржачского района Владимирской области" на финансовое обеспечение выполнения муниципального задания на оказание муниципальных услуг (выполнение работ)"</t>
  </si>
  <si>
    <t>99900Г590</t>
  </si>
  <si>
    <t>621</t>
  </si>
  <si>
    <t>Итого по реестру:</t>
  </si>
  <si>
    <t>Р-4.3.1.063</t>
  </si>
  <si>
    <t>Р-4.3.1.068</t>
  </si>
  <si>
    <t>Р-1.3.1.073</t>
  </si>
  <si>
    <t>Р-1.3.1.083</t>
  </si>
  <si>
    <t>Р-1.3.1.085</t>
  </si>
  <si>
    <t>Р-1.1.1.088</t>
  </si>
  <si>
    <t>Р-1.3.1.089</t>
  </si>
  <si>
    <t>Р-1.3.1.090</t>
  </si>
  <si>
    <t>Р-4.3.1.098</t>
  </si>
  <si>
    <t>Р-4.3.1.130</t>
  </si>
  <si>
    <t xml:space="preserve">отчетный год    2024                                </t>
  </si>
  <si>
    <t xml:space="preserve"> текущий год на 2025 </t>
  </si>
  <si>
    <t>очередной год    2026</t>
  </si>
  <si>
    <t>первый год                       2027</t>
  </si>
  <si>
    <t>второй год                2028</t>
  </si>
  <si>
    <t>Создание, хранение, использование и восполнение запасов материально-технических, продовольственных, медицинских и иных средств в целях мероприятий по гражданской обороне на территории Киржачского района</t>
  </si>
  <si>
    <t>9990023090</t>
  </si>
  <si>
    <t>Осуществление отдельных государственных полномочий Владимирской области по защите населения от болезней, общих для человека и животных</t>
  </si>
  <si>
    <t>0110170120</t>
  </si>
  <si>
    <t>Осуществление отдельных государственных полномочий Владимирской области по организации мероприятий при осуществлении деятельности по обращению с животными без владельцев на территории Владимирской области</t>
  </si>
  <si>
    <t>0110273170</t>
  </si>
  <si>
    <t>Мероприятия по содержанию и текущему ремонту автомобильных дорог общего пользования за счет средств дорожного фонда</t>
  </si>
  <si>
    <t>130029Д009</t>
  </si>
  <si>
    <t>Мероприятия по содержанию и текущему ремонту автомобильных дорог общего пользования за счет средств областного фонда</t>
  </si>
  <si>
    <t>130029Д010</t>
  </si>
  <si>
    <t xml:space="preserve">Предоставление иных межбюджетных трансфертов на исполнение переданных полномочий из бюджета муниципального образования Киржачский муниципальный район Владимирской области в бюджеты поселений в соответствии с заключенным  соглашениями  на содержание и текущий ремонт автомобильных дорого общего пользования населенных пунктов за счет средств дорожного фонда </t>
  </si>
  <si>
    <t>130029Д011</t>
  </si>
  <si>
    <t>13002SД010</t>
  </si>
  <si>
    <t>Обустройство подъездных путей к контейнерным площадкам</t>
  </si>
  <si>
    <t>9990020090</t>
  </si>
  <si>
    <t>Создание мест (площадок) накопления ТКО</t>
  </si>
  <si>
    <t>9990020096</t>
  </si>
  <si>
    <t>Разработка проектно-сметной документации на строительство объекта "Очистные сооружения в модульном исполнении п/о Дубки Киржачского района Владимирской области"</t>
  </si>
  <si>
    <t>9990040095</t>
  </si>
  <si>
    <t>Строительство модульной котельной для обеспечения теплоснабжения МЗОИЛ им. А. Матросова</t>
  </si>
  <si>
    <t>0910140350</t>
  </si>
  <si>
    <t>Модернизация систем теплоснабжения на объектах социально-бытового, культурного и иного назначения, находящихся в муниципальной собственности и подлежащих газификации (МКУ "Песьяновский сельский дом культуры" по адресу: Киржачский район, д.Песьяне,улСоветская д.27а)</t>
  </si>
  <si>
    <t>0600472773</t>
  </si>
  <si>
    <t>Модернизация систем теплоснабжения на объектах социально-бытового, культурного и иного назначения, находящихся в муниципальной собственности и подлежащих газификации (МКУ "Зареченский сельский дом культуры" по адресу: Киржачский район с.Заречье, ул Центральная, д.17 )</t>
  </si>
  <si>
    <t>0600472774</t>
  </si>
  <si>
    <t>06004S2773</t>
  </si>
  <si>
    <t>Расходы за счет межбюджетных трансфертов, перечисляемых из бюджета муниципального образования Филипповское в соответствии с заключенными соглашениями на модернизацию систем теплоснабжения на объектах социально-бытового, культурного и иного назначения, находящихся в муниципальной собственности и подлежащих газификации (МКУ "Песьяновский сельский дом культуры" по адресу: Киржачский район д, Песьяне ул. Советская д.27а)</t>
  </si>
  <si>
    <t>Расходы за счет межбюджетных трансфертов, перечисляемых из бюджета муниципального образования Филипповское в соответствии с заключенными соглашениями на модернизацию систем теплоснабжения на объектах социально-бытового, культурного и иного назначения, находящихся в муниципальной собственности и подлежащих газификации (МКУ "Зареченский сельский дом культуры" по адресу: Киржачский район, с.Заречье ул. Центральная д.17)</t>
  </si>
  <si>
    <t>06004S2774</t>
  </si>
  <si>
    <t>0700110110</t>
  </si>
  <si>
    <t>Мероприятия по улучшению жилищных условий граждан, проживающих на сельских территориях</t>
  </si>
  <si>
    <t>2810120097</t>
  </si>
  <si>
    <t>Закупка и монтаж оборудования для создания "умных" спортивных площадок</t>
  </si>
  <si>
    <t>18001L7530</t>
  </si>
  <si>
    <t xml:space="preserve">Строительство спортивного центра с универсальным игровым залом </t>
  </si>
  <si>
    <t>2820240340</t>
  </si>
  <si>
    <t>Обеспечение комплексного развития сельских территорий по созданию современного облика сельских территорий (Строительство спортивного центра с универсальным  игровым залом)</t>
  </si>
  <si>
    <t>Расходы на обеспечение деятельности(оказание услуг) МБУ СЦД "Торпедо"</t>
  </si>
  <si>
    <t>Проведение МБУ "Спортивно-досуговый центр "Торпедо" массовых спортивных мероприятий для всех групп населения согласно календарному плану физкультурно-оздоровительых мероприятий</t>
  </si>
  <si>
    <t>1800120014</t>
  </si>
  <si>
    <t>Модернизация систем теплоснабжения на объектах социально-бытового, культурного и иного назначения, находящихся в муниципальной собственности и подлежащих газификации</t>
  </si>
  <si>
    <t>0600472770</t>
  </si>
  <si>
    <t>Модернизация систем теплоснабжения на объектах социально-бытового, культурного и иного назначения, находящихся в муниципальной собственности и подлежащих газификации за счет средств местного бюджета</t>
  </si>
  <si>
    <t>06004S2770</t>
  </si>
  <si>
    <t>091Ю457501</t>
  </si>
  <si>
    <t>091Ю457502</t>
  </si>
  <si>
    <t>0600472771</t>
  </si>
  <si>
    <t>0600472772</t>
  </si>
  <si>
    <t>Модернизация систем теплоснабжения на объектах социально-бытового, культурного и иного назначения,находящихся в муниципальной собственности и подлежащих газификации (МБОУ "Зареченская основная общеобразовательная школа" по адресу:Киржачский район с. Заречье, ул. Центральная д.36)</t>
  </si>
  <si>
    <t>321</t>
  </si>
  <si>
    <t>Компенсация затрат на проведение мероприятий по обеспечению безопасности населения на территории Киржачского района</t>
  </si>
  <si>
    <t>9990073210</t>
  </si>
  <si>
    <t>Предоставление иных межбюджетных трансфертов на исполнение переданных полномочий из бюджета муниципального образования Киржачский район в бюджеты поселений в соответствии с заключеными соглашениями на выполнении работ по ямочному ремонту автомобильных дорог общего пользования местного значения</t>
  </si>
  <si>
    <t>1300273130</t>
  </si>
  <si>
    <t>Исполнение судебных актов Российской Федерации и мировых соглашений по возмещению причиненного вреда</t>
  </si>
  <si>
    <t>Приобретение многофункциональной коммунальной спецтехники и оборудования</t>
  </si>
  <si>
    <t>9990020098</t>
  </si>
  <si>
    <t>Строительство уличной спортивной площадки по адресу Владимирская область Киржачский район г.Киржач микрорайон Красный Октябрь кадастровый номер участка (33:02:020209:180)</t>
  </si>
  <si>
    <t>1800140260</t>
  </si>
  <si>
    <t xml:space="preserve">Решение Совета народных депутатов Киржачского района Владимирской области от 31.10.2024 № 3/28 "Об утверждении Положения о денежном вознаграждении главы Киржачского района  и иных гарантиях, связанных с  осуществлением  полномочий главы Киржачского района" </t>
  </si>
  <si>
    <t xml:space="preserve">Решение Совета народных депутатов Киржачского района Владимирской области от 31.10.2024 № 3/29 "Об утверждении Положения о гарантиях при направлении главы Киржачского района в служебные командировки, порядке и размерах возмещения расходов, связанных со служебными командировками главы Киржачского района" </t>
  </si>
  <si>
    <t>№ 131-ФЗ от 06.10.2003 ст.40,ч.5.1</t>
  </si>
  <si>
    <t xml:space="preserve">Постановление администрации Киржачского муниципального района Владимирской области от  26.12.2024 № 44-ДСП " "О распределении и порядке расходования средств субсидии на компенсацию затрат на проведение мероприятий по обеспечению безопасности населения на территории Киржачского района"  </t>
  </si>
  <si>
    <t>не устновлен</t>
  </si>
  <si>
    <t>Мероприятия по содержанию и текущему ремонту автомобильных дорог общего пользования в муниципальном образовании Киржачский район за счет средств областного бюджета</t>
  </si>
  <si>
    <t>Проект постановления администрации Киржачского муниципального района Владимирской области "О порядке расходования средств субвенции на осуществление переданных отдельных государственных полномочий Владимирской области по организации мероприятий при осуществлении деятельности по обращению с животными без владельцев на территории Владимирской области"</t>
  </si>
  <si>
    <t xml:space="preserve">Федеральный закон от 27 декабря 2018 года N 498-ФЗ "Об ответственном обращении с животными и о внесении изменений в отдельные законодательные акты Российской Федерации", ч.7, ст. 16
</t>
  </si>
  <si>
    <t xml:space="preserve">Постановление администрации Киржачского района Владимирской области № 1409  от 14.10.2013 "Об утверждении муниципальной программы муниципального образования Киржачский район "Обеспечение доступным и комфортным жильем населения Киржачского района"  </t>
  </si>
  <si>
    <t>не ус тановлен</t>
  </si>
  <si>
    <t>№ 131-ФЗ от 06.10.2003  ст.15,ч.1,п.14.</t>
  </si>
  <si>
    <t xml:space="preserve">Постановление администрации Киржачского района Владимирской области от 30.01.2023 № 117 "О порядке расходования денежных средств бюджета муниципального образования Киржачский район на выполнение мероприятий по благоустройству мест (площадок) накопления твердых коммунальных отходов"  </t>
  </si>
  <si>
    <t>№ 131-ФЗ от 06.10.2003  ст.15,ч.1,п14.</t>
  </si>
  <si>
    <t>Постановление администрации Киржачского района Владимирской области от 23.05.2023 № 632 "О распределении дополнительной финансовой помощи из областного бюджета в виде дотации на поддердку мер по обеспечению сбалансированности местных бюджетов бюджету муниципального образования в сумме 8864700,00 рублей"</t>
  </si>
  <si>
    <t>Решение Совета народных депутатов Киржачского района от 26.10.2023 № 65/430 "О дополнительных бюджетных ассигнованиях на исполнение переданных государственных полномочий по осуществлению регионального государственного жилищного контроля (надзора) и лицензионного контроля"</t>
  </si>
  <si>
    <t>Постановление Правительства Российской Федерации от 30.09.2021№ 1670 "Об утверждении общих требований к организации и осуществлению регионального жилищнеого контроля (надзора)"  ст.1, п.2</t>
  </si>
  <si>
    <t xml:space="preserve"> Закон Владимирской области от 29.08.2016 № 107-ОЗ "О наделении органов местного самоуправления отдельными государственными полномочиями Владимирской области по осуществлению регионального государственного жилищного надзора и лицензионного контроля" ст.1, п.1</t>
  </si>
  <si>
    <t>Соглашение № 7 от 09.01.2024г. между инспекцией государственного жилищного надзора  Владимирской области и администрацией Киржачского района Владимирской области о порядке и условиях предоставления субвенции из областного бюджета Владимирской области на осуществление отдельных государственных полномочий по  региональному государственному жилищному надзору и лицензионному контролю</t>
  </si>
  <si>
    <t>Соглашение № 7 от 09.01.2025г. между инспекцией государственного жилищного надзора  Владимирской области и администрацией Киржачского района Владимирской области о порядке и условиях предоставления субвенции из областного бюджета Владимирской области на осуществление отдельных государственных полномочий по  региональному государственному жилищному надзору и лицензионному контролю</t>
  </si>
  <si>
    <t>Постановление администрации Киржачского района  от 17.05.2016 № 489 "Об утверждении Положения об оплате труда работников Муниципального казенного учреждения "Управление жилищно-коммунального хозяйства, архитектуры и строительства Киржачского района"</t>
  </si>
  <si>
    <t>Постановление администрации Киржачского района района от 28.12.2016 № 1526  "О порядке предоставления межбюджетных трансфертов из бюджета муниципального образования Киржачский район Владимирской области бюджетам сельских поселений, входящих в состав муниципального образования Киржачский район Владимирской области, на осуществление части полномочий администрации Киржачского района по организации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</si>
  <si>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Постановление администрации Киржачского района Владимирской области от 25.04.2019 № 646 "Об утверждении Порядка принятия решений о подготовке и реализации бюджетных инвестиций в объекты муниципальной собственности или приобретения объектов недвижимого имущества в муниципальную собственность муниципального образования Киржачский район и Порядка осуществления бюджетных инвестиций в форме капитальных вложений в объекты муниципальной собственности или приобретения объектов недвижимого имущества в мунципальную собственность мунципального образования Киржачский район"</t>
  </si>
  <si>
    <t xml:space="preserve">1. Правила благоустройства и содержания территории муниципального образования Горкинское Киржачского района Владимирской области,                                                                                                утвержденные  решением Совета народных депутатов муниципального образования Горкинское Киржачского района Владимирской области 
от  05.02.2020  № 2
2. Правила благоустройства и содержания территории муниципального образования сельское поселение Кипревское Киржачского района Владимирской области, утвержденные решением Совета народных депутатов
муниципального образования сельское поселение Кипревское Киржачского района Владимирской области от 28 ноября 2019   № 6/3
3. Правила по обеспечению чистоты, порядка и благоустройства на территории муниципального образования Першинское, надлежащему содержанию расположенных на них объектов, утвержденные решением Совета народных депутатов муниципального образования Першинское Киржачского района от 26 июля 2017 г. № 8/21
4. Правила по обеспечению чистоты, порядка и благоустройства на территории муниципального образования сельское поселение Филипповское Киржачского района Владимирской области, надлежащему содержанию расположенных на ней объектов, утвержденные решением Совета народных депутатов  муниципального образования сельское поселение Филипповское от 24.08.2017г. № 8/18
</t>
  </si>
  <si>
    <t>1. раздел 3                                                               2. раздел 3                                                 3. раздел 3                                                        4. раздел 3</t>
  </si>
  <si>
    <t>1. 05.02.2020                           2. 28.11.2019                                    3. 26.07.2017                                                         4. 24.08.2017</t>
  </si>
  <si>
    <t>1. не установлен                                                          2. не установлен                                                           3. не установлен                                                           4. не установлен</t>
  </si>
  <si>
    <t xml:space="preserve">Постановление администрации Киржачского района Владимирской области   от 16.01.2024 № 19 "О порядке предоставления межбюджетных трансфертов из бюджета муниципального образования Киржачский район Владимирской области бюджетам сельских поселений, входящих в состав муниципального образования Киржачский район Владимирской области, на участие в организации деятельности по накоплению (в том числе раздельному накоплению) и транспортированию твердых коммунальных отходов, включающее содержание мест (площадок) накопления твержых коммунальных отходов на территории сельских населенных пунктов Киржачского района Владимирской области и обустройство подьездных путей к контейнерным площадкам"                                                                                                                                                                                                                                                                                                                                                                                                                                                                                                                                                                                                                         </t>
  </si>
  <si>
    <t xml:space="preserve">Судебный приказ от 23.04.2024 по делу № А11-3913/2024 </t>
  </si>
  <si>
    <t>№ 131-ФЗ от 06.10.2003  ст.15,ч.1,п.4)</t>
  </si>
  <si>
    <t>№131-ФЗ от 06.10.2003 ст.15,  подст.1, п.11)</t>
  </si>
  <si>
    <t>Решение Совета народных депутатов Киржачского района Владимирской области от 24.12.2008 № 49/749 "Об организации деятельности муниципальных образовательных учреждений и порядке их финансирования"</t>
  </si>
  <si>
    <t>1. Постановление администрации Киржачского района Владимирской области от 14.10.2013 № 1408 "О муниципальной программе муниципального образования Киржачский район "Развитие образования" (с учетом внеснных изменений и дополнений)                                      2.  Соглашение о предоставлении субсидии из областного бюджета бюджету муниципального
 образования Киржачский район Владимирской области на капитальный ремонт объектов муниципальной слбственности от 05.03.2024 № 143</t>
  </si>
  <si>
    <t xml:space="preserve">Муниципальный контракт на выполнение работ от 11.10.2024 № 0828600002424000216 с ООО "ТАКТО"  </t>
  </si>
  <si>
    <t>№131-ФЗ от 06.10.2003 ст.15,  подст.19.1)</t>
  </si>
  <si>
    <t>Р-1.3.1.084</t>
  </si>
  <si>
    <t>Р-1.3.1.093</t>
  </si>
  <si>
    <t>Р-4.3.1.003</t>
  </si>
  <si>
    <t>Р-4.3.1.004</t>
  </si>
  <si>
    <t>Р-4.1.2.005</t>
  </si>
  <si>
    <t>Р-4.1.2.006</t>
  </si>
  <si>
    <t>Р-4.3.1.009</t>
  </si>
  <si>
    <t>Р-4.3.1.010</t>
  </si>
  <si>
    <t>Р-4.2.1.011</t>
  </si>
  <si>
    <t>Р-4.2.2.012</t>
  </si>
  <si>
    <t>Р-4.3.1.025</t>
  </si>
  <si>
    <t>Р-1.3.1.026</t>
  </si>
  <si>
    <t>Р-4.3.1.027</t>
  </si>
  <si>
    <t>Р-1.3.1.030</t>
  </si>
  <si>
    <t>Р-4.3.1.031</t>
  </si>
  <si>
    <t>Р-4.2.1.032</t>
  </si>
  <si>
    <t>Р-4.1.1.033</t>
  </si>
  <si>
    <t>Р-4.2.2.034</t>
  </si>
  <si>
    <t>Р-4.3.2.035</t>
  </si>
  <si>
    <t>Р-4.2.2.036</t>
  </si>
  <si>
    <t>Р-4.3.1.038</t>
  </si>
  <si>
    <t>Р-4.1.1.039</t>
  </si>
  <si>
    <t>Р-4.3.1.040</t>
  </si>
  <si>
    <t>Р-1.3.1.050</t>
  </si>
  <si>
    <t>Р-1.3.1.052</t>
  </si>
  <si>
    <t>Р-1.3.3.053</t>
  </si>
  <si>
    <t>Р-1.3.1.054</t>
  </si>
  <si>
    <t>Р-1.3.1.056</t>
  </si>
  <si>
    <t>Р-4.3.1.057</t>
  </si>
  <si>
    <t>Р-4.3.1.058</t>
  </si>
  <si>
    <t>Р-4.3.1.059</t>
  </si>
  <si>
    <t>Р-4.1.2.060</t>
  </si>
  <si>
    <t>Р-4.1.2.061</t>
  </si>
  <si>
    <t>Р-1.3.1.062</t>
  </si>
  <si>
    <t>Р-4.1.1.064</t>
  </si>
  <si>
    <t>Р-4.1.1.065</t>
  </si>
  <si>
    <t>Р-4.3.1.066</t>
  </si>
  <si>
    <t>Р-4.3.1.067</t>
  </si>
  <si>
    <t>Р-4.3.1.069</t>
  </si>
  <si>
    <t>Р-1.3.1.070</t>
  </si>
  <si>
    <t>Р-4.3.1.072</t>
  </si>
  <si>
    <t>Р-1.1.1.074</t>
  </si>
  <si>
    <t>Р-1.3.1.075</t>
  </si>
  <si>
    <t>Р-1.3.1.076</t>
  </si>
  <si>
    <t>Р-1.3.1.077</t>
  </si>
  <si>
    <t>Р-1.3.1.078</t>
  </si>
  <si>
    <t>Р-1.1.1.079</t>
  </si>
  <si>
    <t>Р-1.1.1.080</t>
  </si>
  <si>
    <t>Р-1.1.1.081</t>
  </si>
  <si>
    <t>Р-1.3.1.086</t>
  </si>
  <si>
    <t>Р-1.1.1.087</t>
  </si>
  <si>
    <t>Р-1.3.1.091</t>
  </si>
  <si>
    <t>Р-1.1.1.092</t>
  </si>
  <si>
    <t>Р-1.3.1.094</t>
  </si>
  <si>
    <t>Р-1.3.1.095</t>
  </si>
  <si>
    <t>Р-1.3.1.096</t>
  </si>
  <si>
    <t>Р-4.3.1.097</t>
  </si>
  <si>
    <t>Р-4.3.1.099</t>
  </si>
  <si>
    <t>Р-4.3.1.100</t>
  </si>
  <si>
    <t>Р-4.3.1.101</t>
  </si>
  <si>
    <t>Р-4.3.1.102</t>
  </si>
  <si>
    <t>Р-1.3.1.103</t>
  </si>
  <si>
    <t>Р-4.3.1.104</t>
  </si>
  <si>
    <t>Р-4.1.1.106</t>
  </si>
  <si>
    <t>Р-4.1.1.107</t>
  </si>
  <si>
    <t>Р-4.1.2.109</t>
  </si>
  <si>
    <t>Р-4.3.2.110</t>
  </si>
  <si>
    <t>Р-1.1.1.111</t>
  </si>
  <si>
    <t>Р-1.2.1.116</t>
  </si>
  <si>
    <t>Р-1.1.1.119</t>
  </si>
  <si>
    <t>Р-1.3.1.121</t>
  </si>
  <si>
    <t>Р-1.3.1.122</t>
  </si>
  <si>
    <t>Р-1.3.1.123</t>
  </si>
  <si>
    <t>Р-1.3.1.124</t>
  </si>
  <si>
    <t>Р-4.3.1.131</t>
  </si>
  <si>
    <t>Р-4.3.1.136</t>
  </si>
  <si>
    <t>Р-4.3.1.137</t>
  </si>
  <si>
    <t>Р-4.3.1.138</t>
  </si>
  <si>
    <t>Р-4.3.1.139</t>
  </si>
  <si>
    <t>Р-1.3.1.142</t>
  </si>
  <si>
    <t>Р-1.3.1.143</t>
  </si>
  <si>
    <t>Р-1.1.1.144</t>
  </si>
  <si>
    <t>Р-1.3.1.146</t>
  </si>
  <si>
    <t>Р-1.3.1.147</t>
  </si>
  <si>
    <t>Р-2.3.1.152</t>
  </si>
  <si>
    <t>Р-2.3.1.155</t>
  </si>
  <si>
    <t>Р-2.3.1.156</t>
  </si>
  <si>
    <t>Р-2.1.1.158</t>
  </si>
  <si>
    <t>Р-2.3.3.160</t>
  </si>
  <si>
    <t xml:space="preserve">плановый (уточненный)  </t>
  </si>
  <si>
    <t>Постановление администрации Киржачского района Владимирской области от 15.03.2021 №304 "Об утверждении Порядка расходования средств резервного фонда администрации Киржачского муниципального района Владимирской области" (с учетом внесенных изменений)</t>
  </si>
  <si>
    <t xml:space="preserve">  Оформление подписки на газету "Красное знамя" для старост сельских населенных пунктов, а также для распространения в социально-значимых объектах на территории Киржачского района Владимирской области</t>
  </si>
  <si>
    <t>Решение Совета народных депутатов Киржачского района от 28.11.2024 № 4/49 "О выделении бюджетных средств на оформление подписки на газету «Красное знамя» для старост сельских населенных пунктов, а также для распространения в социально-значимых объектах на территории Киржачского района Владимирской области"</t>
  </si>
  <si>
    <t xml:space="preserve">1. в целом   2. в целом    3. в целом                                                                                                                                                                                                        </t>
  </si>
  <si>
    <t xml:space="preserve">1. 15.12.2021                  2. 01.01.2024         3. 01.01.2025      </t>
  </si>
  <si>
    <t xml:space="preserve">1. не установлен                  2. 1 год                 3. 1 год                       </t>
  </si>
  <si>
    <t xml:space="preserve"> 1. Постановление администрации Киржачского района Владимирской области от 15.12.2021 № 1829/1 "Об утверждении Положения об оплате труда работников муниципального казенного учреждения "Управление по бюджетному учету и хозяйственному обеспечению администрации Киржачского района"  (с учетом внесенных изменений)                                                                                                                           2. Постановление администрации Киржачского района Владимирской области от 01.09.2023 № 1586 "Об утверждении лимитов  потребления  коммунальных услуг (тепло-, электро-, водоснабжения и водоотведения), топлива и услуг связи главным распорядителям и получателям  средств бюджета муниципального района на 2024  год"                                                                                                                                                          3. Постановление администрации Киржачского района Владимирской области от 04.09.2024 № 1248 "Об утверждении лимитов  потребления  коммунальных услуг (тепло-, электро-, водоснабжения и водоотведения), топлива и услуг связи главным распорядителям и получателям  средств бюджета муниципального района на 2025  год"</t>
  </si>
  <si>
    <t>Резервный фонд администрации Киржачского муниципального района Владимирской области</t>
  </si>
  <si>
    <t>Постановление администрации Киржачского района Владимирской области от 15.03.2021 №304 "Об утверждении Порядка расходования средств резервного фонда администрации Киржачского района Владимирской области" (с учетом внесенных изменений)</t>
  </si>
  <si>
    <t>п.3 ст. 1</t>
  </si>
  <si>
    <t xml:space="preserve">Решение Киржачского районного Совета народных депутатов от 31.10.2012 № 22/190 "Об утверждении Положения о порядке управления и распоряжения муниципальной собственностью Киржачского района Владимирской области"    (с изменениями) </t>
  </si>
  <si>
    <t>Постановление администрации Киржачского района Владимирской области от 31.01.2024 № 90 "О распределении и порядке расходования средств субсидии на финансовое обеспечение мероприятий по временному социально-бытовому обустройству граждан Российской Федерации, иностранных граждан и лиц без гражданства, постоянно проживающих на территориях Украины, Донецкой Народной Республики, Луганской Народной Республики, Запорожской области, Херсонской области, вынужденно покинувших жилые помещения и находящихся в пунктах временного размещения на территории Владимирской области" (с  изменениями)</t>
  </si>
  <si>
    <t xml:space="preserve">1. в целом    2. в целом          3. в целом          </t>
  </si>
  <si>
    <t>1. 01.01.2018                    2. 01.01.2024         3. 01.01.2025</t>
  </si>
  <si>
    <t>1. Постановление главы района от 27.10.2017г. № 1726 "Об утверждении Положения об оплате труда работников муниципального казенного учреждения  "Управление по делам гражданской обороны и чрезвычайным ситуациям Киржачского района"                            2.  Постановление администрации Киржачского района Владимирской области от 01.09.2023 № 1586 "Об утверждении лимитов  потребления  коммунальных услуг (тепло-, электро-, водоснабжения и водоотведения), топлива и услуг связи главным распорядителям и получателям  средств бюджета муниципального района на 2024  год"                                                                                                                                                                                             3. Постановление администрации Киржачского района от 04.09.2024 № 1248 "Об утверждении лимитов  потребления  коммунальных услуг (тепло-, электро-, водоснабжения и водоотведения), топлива и услуг связи главным распорядителям и получателям  средств бюджета муниципального района на 2025  год"</t>
  </si>
  <si>
    <t xml:space="preserve">1. не установлен       2.  1год                 3.  1год              </t>
  </si>
  <si>
    <t>1. 01.01.2024        2. 01.01.2025</t>
  </si>
  <si>
    <t>1. Постановление администрации Киржачского района Владимирской области от 01.11.2023 № 1533 "О принятии к осуществлению полномочий органов местного самоуправления города Киржач Киржачского района по сбору и обмену информацией в области защиты населения и территорий от чрезвычайных ситуаций в границах поселения, природного и техногенного характера (содержание единой дежурно-диспетчерской службы - ЕДДС)"                                         2.  Постановление администрации Киржачского района Владимирской области от 05.11.2024 № 1620 "О принятии к осуществлению полномочий органов местного самоуправления города Киржач Киржачского района по сбору и обмену информацией в области защиты населения и территорий от чрезвычайных ситуаций в границах поселения, природного и техногенного характера (содержание единой дежурно-диспетчерской службы - ЕДДС)"</t>
  </si>
  <si>
    <t xml:space="preserve">1.  не  установлен         2. не установлен    </t>
  </si>
  <si>
    <t xml:space="preserve">Постановление администрации Киржачского района Владимирской области от 11.03.2020г.        № 237 "Об утверждении порядка расходования средств бюджета муниципального образования Киржачский район, предусмотренных на реализацию муниципальных программ муниципального образования Киржачский район «Социальное и демографическое развитие Киржачского района», «Противодействие злоупотреблению наркотиками и их незаконному обороту»,  «Формирование доступной среды жизнедеятельности для инвалидов  муниципального образования Киржачский район», «Укрепление единства российской нации и этнокультурное развитие народов, проживающих на территории Киржачского  района Владимирской области» </t>
  </si>
  <si>
    <t>Постановление администрации Киржачского района Владимирской области от 07.04.2021 № 453 "О накоплении, хранении и использовании в целях гражданской обороны запасов материально-технических, продовольственных, медицинских и иных средств на территории Киржачского района" (с изменениями)</t>
  </si>
  <si>
    <t>Постановление администрации Киржачского района Владимирской области от 08.10.2021 № 1470 "О порядке создания, хранения, использования и восполнения резерва материальных ресурсов для ликвидации чрезвычайных ситуаций на территории Киржачского района"</t>
  </si>
  <si>
    <t xml:space="preserve">1. Постановление администрации Киржачского района Владимирской области от 14.10.2013 № 1959  "Об утверждении муниципальной программы муниципального образования Киржачский район "Энергосбережение и повышение энергетической эффективности" (с учетом внесенных изменений и дополнений)                                                                                                                                          2. Соглашение от 20.01.2025 №52 о предоставлении субсидии из областного бюджета бюджету муниципального образования </t>
  </si>
  <si>
    <t>1. 14.10.2013                                                                  2. 20.01.2025</t>
  </si>
  <si>
    <t>1. не установлен                                    2. 31.12.2025</t>
  </si>
  <si>
    <t>Р-1.1.3.126</t>
  </si>
  <si>
    <t>Р-1.3.3.128</t>
  </si>
  <si>
    <t>Постановление администрации района Владимирской области от 23.05.2023 №634 "О порядке выплаты ежемесячных доплат к страховой пенсии лицам, ранее замещавшим должности в органах власти и управления, общественных организациях Киржачского района, исполнявших функции местного самоуправления"</t>
  </si>
  <si>
    <t>Постановление администрации района от 20.09.2022 № 1775 "Об утверждении Порядка осуществления ежемесячной материальной помощи к государственной пенсии лицам, удостоенным звания "Почётный гражданин города Киржача и Киржачского района Владимирской области"</t>
  </si>
  <si>
    <t xml:space="preserve">Постановления администрации Киржачского района Владимисркой области от 04.07.2024 № 890 "Об утверждении Порядка оказания адресной материальной помощи нуждающимся гражданам Киржачского района Владимирскоц области" </t>
  </si>
  <si>
    <t xml:space="preserve"> не установлен </t>
  </si>
  <si>
    <t xml:space="preserve">Постановления администрации Киржачс кого района Владимирской области  "Об утверждении Порядка осуществления единовременной денежной выплаты участникам Великой Отечественной войны 1941 - 1945 годов"                                                                                                       от 15.05.2024 №617     </t>
  </si>
  <si>
    <t xml:space="preserve"> Постановление администрации Киржачского  района Владимирской области  от 16.03.2023 № 268 "Об утверждении Порядка осуществления единовременной денежной выплаты при рождении ребенка"</t>
  </si>
  <si>
    <t xml:space="preserve">Постановления администрации района   "О предоставлении субсидии за счет средств бюджета муниципального образования Киржачский район социально ориентированным некоммерческим организациям  на реализацию проектов, направленных на решение  актуальных социальных проблем" от 24.05.2022 № 683                                                                                                                                                                                                                                                                </t>
  </si>
  <si>
    <t>Соглашение от 24.01.2025 №17630000-1-2025-007 о предоставлении субсидии из бюджета субъекта Российской Федерации местному бюджету</t>
  </si>
  <si>
    <t>Содержание объектов спортивной инфраструктуры муниципальной собственности для занятий физической культурой и спортом (МБУ «ФОК «Лидер»)</t>
  </si>
  <si>
    <t xml:space="preserve">Постановления администрации Киржачского района Владимирской области:                                                            1.  от 17.01.2020 № 38 "Об утверждении порядка расходования средств, предусмотренных на реализацию  муниципальной программы муниципального образования Киржачский район "Развитие физической культуры и спорта на территории Киржачского района"   </t>
  </si>
  <si>
    <t>25.04.2019</t>
  </si>
  <si>
    <t xml:space="preserve">Постановление администрации Киржачского района от 17.03.2016 № 206 "О создании  Муниципального казенного учреждения "Управление жилищно-коммунального хозяйства, архитектуры и строительства Киржачского района"          Соглашение о предоставлении бюджету муниципального образования Киржачский район Владимирской области  дополнительной финансовой помощи из областного бюджета в виде дотации на поддержку мер по обеспечению сбалансированности местных бюджетов от 16.02.2024 №2/11
Соглашение о предоставлении на 2023 год дотации на поддержку мер по обеспечению сбалансированности местных бюджетов, бюджету муниципального образования Киржачский район на  подготовку и обеспечение  зимнего содержания дорог общего пользования местного значения, создания необходимых запасов материальных ресурсов от 20.10.2023 №513-2023-ДСМБ-15 
</t>
  </si>
  <si>
    <t xml:space="preserve">Постановление администрации Киржачского района Владимирской области от 19.12.2023 № 1894 «О распределении дотации на поддержку мер по обеспечению сбалансированности местных бюджетов, предоставленной бюджету муниципального образования Киржачский район на 2023 год» </t>
  </si>
  <si>
    <t xml:space="preserve">Соглашение о предоставлении на 2023 год дотации на поддержку мер по обеспечению сбалансированности местных бюджетов, бюджету муниципального образования Киржачский район на  подготовку и обеспечение  зимнего содержания дорог общего пользования местного значения, создания необходимых запасов материальных ресурсов от 20.10.2023 №513-2023-ДСМБ-15 
</t>
  </si>
  <si>
    <t xml:space="preserve">Соглашение о предоставлении бюджету муниципального образования Киржачский район Владимирской области  дополнительной финансовой помощи из областного бюджета в виде дотации на поддержку мер по обеспечению сбалансированности местных бюджетов от 16.02.2024 №2/11
</t>
  </si>
  <si>
    <t>Проект постановления  администрации Киржачского муниципального района Владимирской области о Порядке расходования  средств бюджета муниципального образования Киржачский муниципальный район Владимирской области на приобретение специальной техники.</t>
  </si>
  <si>
    <t xml:space="preserve">1. Постановление администрации Киржачского района Владимирской области от 14.10.2013 № 1959  "Об утверждении муниципальной программы муниципального образования Киржачский район "Энергосбережение и повышение энергетической эффективности" (с учетом внесенных изменений и дополнений)                                                2. Соглашение от 20.01.2025 №52 о предоставлении субсидии из областного бюджета бюджету муниципального образования </t>
  </si>
  <si>
    <t>Модернизация систем теплоснабжения на объектах социально-бытового, культурного и иного назначения,находящихся в муниципальной собственности и подлежащих газификации (МБДОУ № 15 по адресу: Киржачский район, д.Песьяне, ул.Центральная д.7А)</t>
  </si>
  <si>
    <t>Р-1.2.1.115</t>
  </si>
  <si>
    <t xml:space="preserve">1. Постановление администрации Киржачского района Владимирской области от 14.10.2013 № 1959  "Об утверждении муниципальной программы муниципального образования Киржачский район "Энергосбережение и повышение энергетической эффективности" (с учетом внесенных изменений и дополнений)                                     2. Соглашение от 20.01.2025 №52 о предоставлении субсидии из областного бюджета бюджету муниципального образования </t>
  </si>
  <si>
    <t>1. 14.10.2013    2. 20.01.2025</t>
  </si>
  <si>
    <t>1. не установлен       2. 31.12.2025</t>
  </si>
  <si>
    <t>Р-1.3.1.112</t>
  </si>
  <si>
    <t xml:space="preserve">1. Постановление администрации Киржачского района Владимирской области от 14.10.2013 № 1408 "О муниципальной программе муниципального образования Киржачский район "Развитие образования" (с учетом внеснных изменений и дополнений)                                      2.  Соглашение о предоставлении субсидии из областного бюджета бюджету муниципального образования Киржачский район Владимирской области на реализацию мероприятий по модернизации школьных систем образования </t>
  </si>
  <si>
    <t>1. 14.10.2013                                                  2. 01.02.2025</t>
  </si>
  <si>
    <t>1. не установлен                                                   2. 2025-2026гг</t>
  </si>
  <si>
    <t>1. в целом       2. в целом</t>
  </si>
  <si>
    <t>Договор № ЭЭ3808-001502/12024 с АО "Энергосбыт Плюс" от 23.12.2024</t>
  </si>
  <si>
    <t>Р-1.3.1.113</t>
  </si>
  <si>
    <t>Р-1.2.1.114</t>
  </si>
  <si>
    <t>Р-1.3.1.117</t>
  </si>
  <si>
    <t>Р-1.1.1.118</t>
  </si>
  <si>
    <t>Р-1.3.1.120</t>
  </si>
  <si>
    <t>Р-1.1.3.125</t>
  </si>
  <si>
    <t>Р-1.3.3.127</t>
  </si>
  <si>
    <t>Р-4.3.1.129</t>
  </si>
  <si>
    <t>Р-4.1.1.132</t>
  </si>
  <si>
    <t>Р-4.3.3.133</t>
  </si>
  <si>
    <t>Р-4.1.1.134</t>
  </si>
  <si>
    <t>Р-4.3.1.135</t>
  </si>
  <si>
    <t>Р-1.1.1.140</t>
  </si>
  <si>
    <t>Р-1.3.1.141</t>
  </si>
  <si>
    <t>Р-0.0.0.143</t>
  </si>
  <si>
    <t>Р-1.1.1.143</t>
  </si>
  <si>
    <t>Р-1.3.1.145</t>
  </si>
  <si>
    <t>Р-0.0.0.147</t>
  </si>
  <si>
    <t>Р-1.2.1.147</t>
  </si>
  <si>
    <t>Р-1.1.1.147</t>
  </si>
  <si>
    <t>Р-4.3.1.148</t>
  </si>
  <si>
    <t>Р-2.3.1.149</t>
  </si>
  <si>
    <t>Р-4.3.1.150</t>
  </si>
  <si>
    <t>Р-2.3.1.151</t>
  </si>
  <si>
    <t>Р-4.3.1.153</t>
  </si>
  <si>
    <t>Р-2.3.1.154</t>
  </si>
  <si>
    <t>Р-2.1.1.157</t>
  </si>
  <si>
    <t>Р-2.3.3.159</t>
  </si>
  <si>
    <t>Р-4.3.1.161</t>
  </si>
  <si>
    <t>Р-3.3.1.162</t>
  </si>
  <si>
    <t xml:space="preserve">Р-4.3.1.163
</t>
  </si>
  <si>
    <t>Постановление администрации Киржачского района Владимирской области от 28.12.2024 № 2036 "Об утверждении порядка расходования средств бюджета муниципального образования Киржачский район, предусмотренных на проведение мероприятий, посвященных общественно-значимым событиям и памятным датам, размещение информационно-рекламных материалов социально-патриотической направленности"</t>
  </si>
  <si>
    <t>Реестр расходных обязательств главных распорядителей средств бюджета муниципального образования Киржачский район на 01.01.2025 г. (уточненный)</t>
  </si>
  <si>
    <t xml:space="preserve">Администрация Киржачского района </t>
  </si>
  <si>
    <t>Территориальная избирательная комиссия Киржачского района</t>
  </si>
  <si>
    <t>Р-5.3.1.001</t>
  </si>
  <si>
    <t>Расходы на подготовку и проведение выборов депутатов Совета народных депутатов муниципального образования Киржачский район в рамках непрограммных расходов  органов исполнительной власти (Иные бюджетные ассигнования)</t>
  </si>
  <si>
    <t>Закон Владимирской области от 13.02.2003 № 10-ОЗ "Избирательный кодекс Владимирской области"</t>
  </si>
  <si>
    <t>Ст. 54 п. 2</t>
  </si>
  <si>
    <t>9990000010</t>
  </si>
  <si>
    <t>880</t>
  </si>
  <si>
    <r>
      <t xml:space="preserve">Федеральный Закон от 06.10.2003 № 131-ФЗ "Об </t>
    </r>
    <r>
      <rPr>
        <sz val="8"/>
        <rFont val="Times New Roman"/>
        <family val="1"/>
        <charset val="204"/>
      </rPr>
      <t>общих принципах организации
местного самоуправления в Российской Федерации"</t>
    </r>
    <r>
      <rPr>
        <sz val="9"/>
        <rFont val="Times New Roman"/>
        <family val="1"/>
        <charset val="204"/>
      </rPr>
      <t xml:space="preserve">
 (Ст.17 п. 5)</t>
    </r>
  </si>
  <si>
    <t>Решение Киржачского районного Совета народных депутатов от 29.11.2002 № 12/178 "Об обращении в избирательную комиссию Владимирской области о возложении полномочий избирательной комиссии по выборам органов местного самоуправления Киржачского района на территориальную избирательную комиссию Киржачского района"</t>
  </si>
  <si>
    <t>ИТОГО по реестру</t>
  </si>
  <si>
    <t xml:space="preserve">МКУ "Управление культуры Киржачского района" </t>
  </si>
  <si>
    <t>Р-1.3.1.001</t>
  </si>
  <si>
    <t>Информационная поддержка туристского комплекса Киржачского района</t>
  </si>
  <si>
    <t>131-ФЗ  06.10.2003  ст.15.1 подстатья 1, п.8</t>
  </si>
  <si>
    <t xml:space="preserve">Постановление администрации Киржачского района Владимирской области от 01.03.2022 №323  "Об утверждении порядка расходования средств на реализацию муниципальной программы муниципального образования Киржачский район "Развитие туризма" </t>
  </si>
  <si>
    <t>2300221060</t>
  </si>
  <si>
    <t>Р-1.3.1.002</t>
  </si>
  <si>
    <t>Организационная поддержка туристского комплекса Киржачского района</t>
  </si>
  <si>
    <t>2300221110</t>
  </si>
  <si>
    <t>Р-2.1.1.003</t>
  </si>
  <si>
    <t>Мероприятия по созданию благоприятных условий развития туризма</t>
  </si>
  <si>
    <t>2300271990</t>
  </si>
  <si>
    <t>Р-1.3.1.004</t>
  </si>
  <si>
    <t xml:space="preserve">Реализация инициативных проектов, имеющих приоритетное значение для жителей Киржачского района и определяемых с учетом их мнения, в сфере туризма </t>
  </si>
  <si>
    <t>2300329500</t>
  </si>
  <si>
    <t>Р-2.3.1.005</t>
  </si>
  <si>
    <t>Расходы на проведение цикла мероприятий по укреплению единства российской нации, обеспечению межнационального согласия, этнокультурного развития народов, взаимодействию с национально-культурными автономиями</t>
  </si>
  <si>
    <t>131-ФЗ  06.10.2003  ст.15, подстатья 1, п.6</t>
  </si>
  <si>
    <t xml:space="preserve">Постановление  администрации Киржачского района от 25.12.2020 №1421 "Об утверждении Порядка определения объема и условий предоставления субсидий на иные цели из бюджета муниципального образования Киржачский район муниципальным бюджетным  учреждениям культуры и дополнительного образования детей сферы культуры" </t>
  </si>
  <si>
    <t xml:space="preserve">в целом  </t>
  </si>
  <si>
    <t>01.01.2021</t>
  </si>
  <si>
    <t xml:space="preserve">не установлен  </t>
  </si>
  <si>
    <t>0800120810</t>
  </si>
  <si>
    <t>Р-2.3.1.006</t>
  </si>
  <si>
    <t>Укрепление антитеррористической защищенности, пожарной безопасности учреждений культуры и дополнительного образования детей в сфере культуры</t>
  </si>
  <si>
    <t>0800120980</t>
  </si>
  <si>
    <t>Р-1.3.1.007</t>
  </si>
  <si>
    <t xml:space="preserve">Организация и проведение районных спортивных и творческих мероприятий, фестивалей, конкурсов </t>
  </si>
  <si>
    <t xml:space="preserve">1. Постановление администрации Киржачского района Владимирской области №237 от 11.03.2020 «Об утверждении порядка расходования средств бюджета муниципального образования Киржачский район, предусмотренных на реализацию муниципальных программ муниципального образования Киржачский район «Социальное и демографическое развитие Киржачского района», «Противодействие злоупотреблению наркотиками и их незаконному обороту», «Формирование доступной среды жизнедеятельности для инвалидов  муниципального образования Киржачский район», «Реализация государственной национальной политики в Киржачском районе Владимирской области»        </t>
  </si>
  <si>
    <t>1500220270</t>
  </si>
  <si>
    <t>Р-2.3.1.008</t>
  </si>
  <si>
    <t xml:space="preserve">Расходы на обеспечение деятельности (оказание услуг) учреждений дополнительного образования детей в сфере культуры. </t>
  </si>
  <si>
    <t>131-ФЗ   06.10.2003 ст.15, подстатья 1, п.11</t>
  </si>
  <si>
    <t>Постановление администрации Киржачского района от 09.10.2019 №1349 "Об утверждении Порядка определения объема и условий предоставления субсидий из бюджета муниципального образования Киржачский район муниципальным бюджетным  учреждениям культуры и дополнительного образования детей сферы культуры на  финансовое обеспечение  выполнения муниципального задания на оказание муниципальных услуг (выполнение работ)"</t>
  </si>
  <si>
    <t xml:space="preserve">в целом   </t>
  </si>
  <si>
    <t xml:space="preserve">01.01.2020 </t>
  </si>
  <si>
    <t xml:space="preserve">не установлен      </t>
  </si>
  <si>
    <t>103010Я590</t>
  </si>
  <si>
    <t>Р-2.3.1.009</t>
  </si>
  <si>
    <t>Р-2.3.1.010</t>
  </si>
  <si>
    <t>104010Я590</t>
  </si>
  <si>
    <t>Р-1.3.1.011</t>
  </si>
  <si>
    <t xml:space="preserve">Акция для детей и подростков из социально-неблагополучных семей "Дети, в школу собирайтесь!" </t>
  </si>
  <si>
    <t>131-ФЗ, 06.10.2003, ст.15, подстатья 1, п.27</t>
  </si>
  <si>
    <t xml:space="preserve">1. Постановление администрации Киржачского района Владимирской области №237 от 11.03.2020 «Об утверждении порядка расходования средств бюджета муниципального образования Киржачский район, предусмотренных на реализацию муниципальных программ муниципального образования Киржачский район «Социальное и демографическое развитие Киржачского района», «Противодействие злоупотреблению наркотиками и их незаконному обороту», «Формирование доступной среды жизнедеятельности для инвалидов  муниципального образования Киржачский район», «Реализация государственной национальной политики в Киржачском районе Владимирской области»                                                                                                                                                                                                                                                                   2.  Постановление  администрации Киржачского района от 25.12.2020 №1421 "Об утверждении Порядка определения объема и условий предоставления субсидий на иные цели из бюджета муниципального образования Киржачский район муниципальным бюджетным  учреждениям культуры и дополнительного образования детей сферы культуры"                                                                  
</t>
  </si>
  <si>
    <t xml:space="preserve">1. 11.03.2020    2. 01.01.2021 </t>
  </si>
  <si>
    <t xml:space="preserve">1).не установлен       2).не установлен          </t>
  </si>
  <si>
    <t>0700110090</t>
  </si>
  <si>
    <t>Р-1.3.1.012</t>
  </si>
  <si>
    <t xml:space="preserve">Организация и проведение районных мероприятий по повышению социальной активности различных категорий граждан </t>
  </si>
  <si>
    <t>0700220470</t>
  </si>
  <si>
    <t>Р-2.3.1.013</t>
  </si>
  <si>
    <t>Р-2.3.1.014</t>
  </si>
  <si>
    <t xml:space="preserve">Проведение фестивалей, конкурсов, спортивных мероприятий, направленных на пропаганду здорового образа жизни, сохранение и укрепление здоровья  </t>
  </si>
  <si>
    <t>0700320182</t>
  </si>
  <si>
    <t>Р-2.3.1.015</t>
  </si>
  <si>
    <t>Проведение военно-спортивных мероприятий, патриотических акций, конкурсов военно-патриотической направленности</t>
  </si>
  <si>
    <t>0700421120</t>
  </si>
  <si>
    <t>Р-2.3.1.016</t>
  </si>
  <si>
    <t xml:space="preserve">Проведение мероприятий по повышению общественной активности молодежи, творческой активности  </t>
  </si>
  <si>
    <t>0700520542</t>
  </si>
  <si>
    <t>Р-1.3.1.017</t>
  </si>
  <si>
    <t xml:space="preserve">Выплата персональных стипендий -грантов администрации Киржачского района Владимирской области  лауреатам районного фестиваля «Солнечная карусель» </t>
  </si>
  <si>
    <t>0700510082</t>
  </si>
  <si>
    <t>360</t>
  </si>
  <si>
    <t>Р-1.3.1.018</t>
  </si>
  <si>
    <t xml:space="preserve">Мероприятия, направленные на повышение престижа семьи и брака, значимости семейных ценностей </t>
  </si>
  <si>
    <t>0700620550</t>
  </si>
  <si>
    <t>Р-2.3.1.019</t>
  </si>
  <si>
    <t>Р-1.3.1.020</t>
  </si>
  <si>
    <t xml:space="preserve">Реализация социальных проектов </t>
  </si>
  <si>
    <t>1600420282</t>
  </si>
  <si>
    <t>Р-1.3.1.021</t>
  </si>
  <si>
    <t>Р-2.3.1.022</t>
  </si>
  <si>
    <t>Расходы на формирование доступной среды в учреждениях культуры и дополнительного образования детей в сфере культуры</t>
  </si>
  <si>
    <t>131-ФЗ   06.10.2003 ст.15, подстатья 1, п.19.1</t>
  </si>
  <si>
    <t>1600220990</t>
  </si>
  <si>
    <t>Р-2.3.1.023</t>
  </si>
  <si>
    <t>Расходы на обеспечение деятельности (оказание услуг) дворцов культуры, других учреждений культуры</t>
  </si>
  <si>
    <t>01.01.2020</t>
  </si>
  <si>
    <t>102010И590</t>
  </si>
  <si>
    <t>Р-2.3.1.024</t>
  </si>
  <si>
    <t xml:space="preserve"> 01.01.2021</t>
  </si>
  <si>
    <t>Р-2.3.3.025</t>
  </si>
  <si>
    <t>102010И591</t>
  </si>
  <si>
    <t>Р-2.3.1.026</t>
  </si>
  <si>
    <t>104010И590</t>
  </si>
  <si>
    <t>Р-2.3.1.027</t>
  </si>
  <si>
    <t>Расходы на обеспечение деятельности (оказание услуг) музея</t>
  </si>
  <si>
    <t>131-ФЗ   06.10.2003 ст.15.1, подстатья 1, п.1</t>
  </si>
  <si>
    <t>101020Ю590</t>
  </si>
  <si>
    <t>Р-2.3.1.028</t>
  </si>
  <si>
    <t>Р-2.3.1.029</t>
  </si>
  <si>
    <t>104010Ю590</t>
  </si>
  <si>
    <t>Р-2.3.1.030</t>
  </si>
  <si>
    <t>Строительство здания «Дом космонавтов», расположенного по адресу: Владимирская область, Киржачский район, вблизи д. Новоселово (земельный участок с кадастровым номером 33:02:020735:1251)</t>
  </si>
  <si>
    <t>Постановление  администрации Киржачского района от 25.04.2019г.№648 "О Порядке предоставления субсидий муниципальным, бюджетным и автономным учреждениям, муниципальным унитарным предприятиям на осуществление капитальных вложкний в обьекты капитального строительства муниципальной собственности муниципального образования Киржачский район или приобретение обьектов недвижимого имущества в муниципальную собственность муниципального образования Киржачский район"</t>
  </si>
  <si>
    <t>1010440330</t>
  </si>
  <si>
    <t>464</t>
  </si>
  <si>
    <t>Р-2.3.1.031</t>
  </si>
  <si>
    <t>Выполнение работ по реконструкции Мемориала на месте гибели Героев Советского Союза летчика-космонавта Ю.А. Гагарина и летчика-испытателя В.С. Серегина</t>
  </si>
  <si>
    <t>Р-2.3.1.032</t>
  </si>
  <si>
    <t>Расходы на обеспечение деятельности (оказание услуг) библиотек</t>
  </si>
  <si>
    <t>131-ФЗ   06.10.2003 ст.15, подстатья 1, п.19</t>
  </si>
  <si>
    <t>101010Э590</t>
  </si>
  <si>
    <t>Р-2.3.1.033</t>
  </si>
  <si>
    <t xml:space="preserve">Постановление  администрации Киржачского района от 25.12.2020 №1421 "Об утверждении Порядка определения объема и условий предоставления субсидий на иные цели из бюджета муниципального образования Киржачский район муниципальным бюджетным  учреждениям культуры и дополнительного образования детей сферы культуры"                                        </t>
  </si>
  <si>
    <t>Р-2.3.3.034</t>
  </si>
  <si>
    <t>101010Э591</t>
  </si>
  <si>
    <t>Р-2.2.1.035</t>
  </si>
  <si>
    <t>Реализация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t>
  </si>
  <si>
    <t xml:space="preserve">1. Соглашение от 30.01.2024г. №17630000-1-2024-008  о предоставлении субсидии из бюджета Владимирской области бюджету   Киржачского муниципального района Владимирской области на реализацию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 области                                                                                                                                                                                                                                                                                           2. Постановление администрации Киржачског о района №430 от 11.04.2023г. "Об утверждении порядка расходования субсидии, выделенной из областного бюджета на реализацию  мероприятий по модернизации библиотек в части комплектования книжных фондов библиотек муниципального образования Киржачский район"
3. Соглашение от 28.01.2025 № 17630000-1-2025-008 о предоставлении субсидии из бюджета Владимирской области бюджету   Киржачского муниципального района Владимирской области на реализацию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 области         </t>
  </si>
  <si>
    <t>1).30.01.2024                                                          2).06 03 2024                                      3).  28.01.2025</t>
  </si>
  <si>
    <t>1).31.12.2026  2).не установлен      3). 31.12.2027</t>
  </si>
  <si>
    <t>10101L5192</t>
  </si>
  <si>
    <t>Р-2.1.1.036</t>
  </si>
  <si>
    <t>Р-2.3.1.037</t>
  </si>
  <si>
    <t>Р-2.2.3.038</t>
  </si>
  <si>
    <t>Р-2.1.3.039</t>
  </si>
  <si>
    <t>Р-2.3.1.040</t>
  </si>
  <si>
    <t>131-ФЗ  06.10.2003  ст.15, подстатья 1, п.6.2</t>
  </si>
  <si>
    <t xml:space="preserve">Постановление администрации Киржачского района Владимирской области №237 от 11.03.2020 «Об утверждении порядка расходования средств бюджета муниципального образования Киржачский район, предусмотренных на реализацию муниципальных программ муниципального образования Киржачский район «Социальное и демографическое развитие Киржачского района», «Противодействие злоупотреблению наркотиками и их незаконному обороту», «Формирование доступной среды жизнедеятельности для инвалидов  муниципального образования Киржачский район», «Реализация государственной национальной политики в Киржачском районе Владимирской области»                                    
</t>
  </si>
  <si>
    <t xml:space="preserve">11.03.2020г.   </t>
  </si>
  <si>
    <t xml:space="preserve">не установлен                 </t>
  </si>
  <si>
    <t>Р-2.3.1.042</t>
  </si>
  <si>
    <t>Мероприятия, направленные на развитие народного творчества, национальных искусств, ремесел</t>
  </si>
  <si>
    <t>2100220730</t>
  </si>
  <si>
    <t>Р-2.1.1.044</t>
  </si>
  <si>
    <t>Расходы на  выполнение работ по ремонту здания МБУК "Центр культуры и досуга"  (ул. Островского,32)</t>
  </si>
  <si>
    <t>1040170531</t>
  </si>
  <si>
    <t>Р-2.2.1.045</t>
  </si>
  <si>
    <t xml:space="preserve"> Расходы на развитие и укрепление материально-технической базы домов культуры в населенных пунктах с числом жителей до 50 тысяч человек</t>
  </si>
  <si>
    <t>Соглашение от 27.01.2025 № 17630000-1-2025-005 о предоставлении субсидии из областного бюджета бюджету Киржачского муниципального района Владимирской области на обеспечение развития и укрепления материально-техническо йбазы домов культуры в населенных пунктах с числом жителей до 50 тысяч человек</t>
  </si>
  <si>
    <t>27.01.2025</t>
  </si>
  <si>
    <t>10401L4670</t>
  </si>
  <si>
    <t>Р-2.1.1.046</t>
  </si>
  <si>
    <t>Р-2.1.1.047</t>
  </si>
  <si>
    <t>Расходы на  мероприятия по укреплению материально-технической базы муниципальных учреждений культуры</t>
  </si>
  <si>
    <t>Постановление  администрации Киржачского района от 21.05.2024 №653 "Об утверждении Порядка определения объема и условий предоставления субсидий , выделенной из областного бюджета на укрепление материально-технической базы муниципальных учреждений культуры"</t>
  </si>
  <si>
    <t xml:space="preserve"> 21.05.2024   </t>
  </si>
  <si>
    <t xml:space="preserve">не установлен           </t>
  </si>
  <si>
    <t>2.3.1. 048</t>
  </si>
  <si>
    <t>Софинансирование расходов на  мероприятия по укреплению материально-технической базы муниципальных учреждений культуры</t>
  </si>
  <si>
    <t>10401S0531</t>
  </si>
  <si>
    <t>Р-2.2.1.049</t>
  </si>
  <si>
    <t>Расходы на техническое оснащение муниципальных музеев</t>
  </si>
  <si>
    <t>Постановление администрации Киржачског о района от 06.03.2024 №231 "Об утверждении порядка расходования субсидии, выделенной из областного бюджета на техническое оснащение муниципального бюджетного учреждения «Киржачский районный историко-краеведческий и художественный музей»"</t>
  </si>
  <si>
    <t>06.03.2024</t>
  </si>
  <si>
    <t>104A155900</t>
  </si>
  <si>
    <t>Р-2.1.1.050</t>
  </si>
  <si>
    <t>Р-2.3.1.051</t>
  </si>
  <si>
    <t>Р-2.3.1.052</t>
  </si>
  <si>
    <t>Расходы на  содержание объекта культурного наследия ансамбля зданий "Фабричный дом Арсентьевых", "Здание фабричной конторы", "Здание склада Арсентьевых", расположенных по адресу г. Киржач. Ул. Некрасовская д.26,26а,26б.</t>
  </si>
  <si>
    <t>1070121240</t>
  </si>
  <si>
    <t>Р-2.3.1.053</t>
  </si>
  <si>
    <t xml:space="preserve">Расходы на  изготовление проектно-сметной документации по ремонту зданий объекта культурного наследия ансамбля зданий «Фабричный Дом Арсентьевых»,  «Здание фабричной конторы», «Здание склада Арсентьевых», расположенных по адресу город  Киржач, улица Некрасовская, дом 26, 26а, 26б </t>
  </si>
  <si>
    <t>1070121230</t>
  </si>
  <si>
    <t>Р-2.3.1.054</t>
  </si>
  <si>
    <t>Расходы на  изготовление проектно-сметной документации по ремонту здания объекта культурного наследия «Дом Арсентьевых», расположенного по адресу  город  Киржач, улица Гагарина, дом 37</t>
  </si>
  <si>
    <t>1070121220</t>
  </si>
  <si>
    <t>МКУ "Управление культуры Киржачского района"</t>
  </si>
  <si>
    <t>0000000000</t>
  </si>
  <si>
    <t>Р-1.3.1.055</t>
  </si>
  <si>
    <t xml:space="preserve">Расходы на обеспечение деятельности (оказание услуг) муниципального казенного учреждения "Управление культуры Киржачского района" </t>
  </si>
  <si>
    <t xml:space="preserve">Постановление администрации Киржачского района от 01.03.2022 г. №327 "Об утверждении порядка расходования средств бюджета муниципального образования, предусмотренных на реализацию муниципальной программы муниципального образования Киржачский район "Развитие культуры "                      </t>
  </si>
  <si>
    <t xml:space="preserve"> в целом  </t>
  </si>
  <si>
    <t xml:space="preserve"> 01.03.2022</t>
  </si>
  <si>
    <t>106010К590</t>
  </si>
  <si>
    <t>Оплата налога за памятники градостроительства и архитектуры</t>
  </si>
  <si>
    <t>131-ФЗ   06.10.2003 ст.15, подстатья 1, п.19.3</t>
  </si>
  <si>
    <t>1060120390</t>
  </si>
  <si>
    <t>Р-1.3.1.057</t>
  </si>
  <si>
    <t xml:space="preserve">Расходы на содержание объектов недвижимости  и  имущества, находящихся по адресу Владимирская область, р-н Киржачский, МО город Киржач (городское поселение), г. Киржач, ул. Ленинградская, д.92 </t>
  </si>
  <si>
    <t>1060121150</t>
  </si>
  <si>
    <t>Р-1.3.1.058</t>
  </si>
  <si>
    <t>Р-1.3.1.059</t>
  </si>
  <si>
    <t>Р-1.3.1.060</t>
  </si>
  <si>
    <t>1070121150</t>
  </si>
  <si>
    <t>Р-1.3.1.061</t>
  </si>
  <si>
    <t>Р-1.3.1.063</t>
  </si>
  <si>
    <t>Реализация инициативных проектов, имеющих приоритетное значение для жителей Киржачского района и определяемых с учетом их мнения, в сфере культуры</t>
  </si>
  <si>
    <t>10 6 03 29200</t>
  </si>
  <si>
    <t>Р-2.1.1.064</t>
  </si>
  <si>
    <t>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РФ от 7.05.2012 г. №597, от 01.06.2012 г. №761</t>
  </si>
  <si>
    <t>Указ Президента РФ                                 №597 от 07.05.2012г.;            Указ Президента РФ                                         №761 от 01.06.2012г.</t>
  </si>
  <si>
    <t xml:space="preserve">Постановление администрации Киржачског о района №735 от 31.05.2018г.«Об утверждении порядка расходования субсидии, выделенной из областного бюджета на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07 мая 2012 года №597, от 01 июня 2012 года №761»                                                                                                                                                                                   </t>
  </si>
  <si>
    <t xml:space="preserve"> в целом</t>
  </si>
  <si>
    <t>1030170390</t>
  </si>
  <si>
    <t>1010170390</t>
  </si>
  <si>
    <t>1010270390</t>
  </si>
  <si>
    <t>1020170390</t>
  </si>
  <si>
    <t>Р-2.1.3.065</t>
  </si>
  <si>
    <t>Р-2.3.1.066</t>
  </si>
  <si>
    <t>Софинансирование на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РФ от 7.05.2012 г. №597, от 01.06.2012 г. №761</t>
  </si>
  <si>
    <t>10301S0390</t>
  </si>
  <si>
    <t>10101S0390</t>
  </si>
  <si>
    <t>10102S0390</t>
  </si>
  <si>
    <t>10201S0390</t>
  </si>
  <si>
    <t>Р-1.1.2.067</t>
  </si>
  <si>
    <t>Предоставление компенсации по оплате за содержание и ремонт жилья, услуг теплоснабжения (отопления) и электроснабжения работникам культуры муниципальных учреждений, а также компенсации расходов на оплату жилых помещений, отопления и освещения педагогическим работникам муниципальных образовательных организаций дополнительного образования детей в сфере культуры</t>
  </si>
  <si>
    <t>Закон Владимир-ской области                      №122-ОЗ от 07.12.2020</t>
  </si>
  <si>
    <t>Постановление администрации Киржачского района Владимирской области от 28.01.2022 №130 "Об утверждении порядка предоставления компенсации по оплате за содержание и ремонт жилья, услуг теплоснабжения (отопления) и электроснабжения работникам культуры муниципальных учреждений, а также компенсации расходов на оплату жилых помещений, отопления и освещения педагогическим работникам муниципальных образовательных организаций дополнительного образования детей в сфере культуры"</t>
  </si>
  <si>
    <t>1060271960</t>
  </si>
  <si>
    <t xml:space="preserve"> Расходы за счет межбюджетных трансфертов, перечисляемых из бюджета муниципального образования город Киржач Киржачского района Владимирской области в соответствии с заключенным соглашением на обеспечение деятельности учреждений культуры города</t>
  </si>
  <si>
    <t>Р-2.3.3.068</t>
  </si>
  <si>
    <t>Обеспечение деятельности библиотек города</t>
  </si>
  <si>
    <t>131-ФЗ   06.10.2003 ст.14, подстатья 1, п.11</t>
  </si>
  <si>
    <t>Постановление администрации Киржачского района Владимирской области от 02.08.2024 №1062   "О порядке предоставления и расходования межбюджетных трансфертов, передаваемых из бюджета муниципального образования город Киржач Киржачского района Владимирской области на осуществление части полномочий в соответствии с заключенным Соглашением между администрацией муниципального образования город Киржач Киржачского района Владимирской области и администрацией Киржачского района Владимирской области о передаче  части полномочий по решению вопросов местного значения"</t>
  </si>
  <si>
    <t>02.08.2024г.</t>
  </si>
  <si>
    <t>10101П0241</t>
  </si>
  <si>
    <t>Р-2.3.3.069</t>
  </si>
  <si>
    <t xml:space="preserve"> Реализация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 </t>
  </si>
  <si>
    <t>Р-2.3.3.070</t>
  </si>
  <si>
    <t>Обеспечение деятельности учреждений культуры города</t>
  </si>
  <si>
    <t>131-ФЗ   06.10.2003 ст.14, подстатья 1, п.12</t>
  </si>
  <si>
    <t>10201П0242</t>
  </si>
  <si>
    <t>Р-2.1.3.071</t>
  </si>
  <si>
    <t>Поддержка любительских творческих коллективов</t>
  </si>
  <si>
    <t>102A27184S</t>
  </si>
  <si>
    <t>Р-2.3.3.072</t>
  </si>
  <si>
    <t>0700220471</t>
  </si>
  <si>
    <t>Р-2.3.3.073</t>
  </si>
  <si>
    <t>Мероприятия по патриотическому воспитанию населения</t>
  </si>
  <si>
    <t>0700421122</t>
  </si>
  <si>
    <t>Р-2.3.3.074</t>
  </si>
  <si>
    <t>0700520543</t>
  </si>
  <si>
    <t>Р-2.3.3.075</t>
  </si>
  <si>
    <t>0700620551</t>
  </si>
  <si>
    <t>Р-2.3.3.076</t>
  </si>
  <si>
    <t xml:space="preserve">Поддержка общественных инициатив и мероприятий, направленных на формирование и укрепление гражданского патриотизма и российской гражданской идентичности  </t>
  </si>
  <si>
    <t>2100120721</t>
  </si>
  <si>
    <t>Р-1.3.3.077</t>
  </si>
  <si>
    <t xml:space="preserve"> Обеспечение организации бухгалтерского учета </t>
  </si>
  <si>
    <t>10601П0243</t>
  </si>
  <si>
    <t>Р-1.3.3.078</t>
  </si>
  <si>
    <t xml:space="preserve">Оплата труда вспомогательного персонала </t>
  </si>
  <si>
    <t>99900П0244</t>
  </si>
  <si>
    <t>Р-2.1.3.079</t>
  </si>
  <si>
    <t>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№597, от 1 июня 2012 года №761</t>
  </si>
  <si>
    <t>1010170391</t>
  </si>
  <si>
    <t>1020170392</t>
  </si>
  <si>
    <t>Р-2.3.3.080</t>
  </si>
  <si>
    <t>Софинансирование на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№597, от 1 июня 2012 года №761</t>
  </si>
  <si>
    <t>10101S0391</t>
  </si>
  <si>
    <t>10201S0392</t>
  </si>
  <si>
    <t>Итого</t>
  </si>
  <si>
    <t>Комитет по управлению муниципальным имуществом администрации Киржачского района</t>
  </si>
  <si>
    <t>Расходы на выплаты по оплате труда работников органов местного самоуправления в рамках непрограммных расходов органов исполнительной власти</t>
  </si>
  <si>
    <t xml:space="preserve"> № 131-ФЗ от 06.10.2003                                       ст.17,пст.1,п.9</t>
  </si>
  <si>
    <t xml:space="preserve">1) Постановление администрации района от 08.10.2018 № 1410 "Об утверждении Положения о комитете по управлению муниципальным имуществом администрации Киржачского района"                                            2) Решение Совета народных депутатов Киржачского района от 26.12.2007  № 34/546 "Об утверждении нормативных правовых актов об оплате труда муниципальных служащих и лиц, замещающих муниципальные должности в муниципальном образовании Киржачский района Владимирской области (с учетом изменений) </t>
  </si>
  <si>
    <t xml:space="preserve">1)в целом          2) в целом </t>
  </si>
  <si>
    <t xml:space="preserve">1) 08.10.2018                   2) 01.01.2008  </t>
  </si>
  <si>
    <t xml:space="preserve"> не установлен</t>
  </si>
  <si>
    <t xml:space="preserve">1) Постановление администрации района от 08.10.2018 № 1410 "Об утверждении Положения о комитете по управлению муниципальным имуществом администрации Киржачского района" </t>
  </si>
  <si>
    <t xml:space="preserve"> 2) Решение Киржачского районного Совета народных депутатов от 31.10.2012 № 22/190 " Об утверждении Положения о порядке управления и распоряжения муниципальной собственностью Киржачского района Владимирской области" (с изменениями)    </t>
  </si>
  <si>
    <t xml:space="preserve">Оценка недвижимости, признание прав и регулирование отношений по государственной и муниципальной собственности в рамках непрограммных расходов  органов исполнительной власти </t>
  </si>
  <si>
    <t xml:space="preserve"> № 131-ФЗ от 06.10.2003                                       ст.15,пст.1,п.3</t>
  </si>
  <si>
    <t>Решение Совета народных депутатов Киржачского района от 21.11.2008 №47/715 "О выделении ассигнований на обеспечение работ по управлению и распоряжению государственным и муниципальным имуществом " (с изменениями)</t>
  </si>
  <si>
    <t>9990020080</t>
  </si>
  <si>
    <t xml:space="preserve">Расходы на уплату налогов по имуществу, переданному из казны муниципального образования Киржачский район на баланс комитета по управлению муниципальным имуществом администрации Киржачского района в рамках непрограммных расходов органов исполнительной власти  </t>
  </si>
  <si>
    <t xml:space="preserve">Решение Киржачского районного Совета народных депутатов от 31.10.2012 № 22/190 " Об утверждении Положения о порядке управления и распоряжения муниципальной собственностью Киржачского района Владимирской области" (с изменениями)    </t>
  </si>
  <si>
    <t>9990020240</t>
  </si>
  <si>
    <t>Р-4.3.1.005</t>
  </si>
  <si>
    <t>Расходы на оплату коммунальных услуг зданий,  находящихся в казне муниципального образования Киржачский район</t>
  </si>
  <si>
    <t>1) Постановление администрации Киржачского района от 04.09.2024 №  1248 "Об утверждении лимитов  потребления  коммунальных услуг (тепло-, электро-, водоснабжения и водоотведения), топлива и услуг связи главным распорядителям и получателям  средств бюджета муниципального района на 2025  год"</t>
  </si>
  <si>
    <t>2) Постановление администрации района от 01.09.2023 № 1586 "Об утверждении лимитов  потребления  коммунальных услуг (тепло-, электро-, водоснабжения и водоотведения), топлива и услуг связи главным распорядителям и получателям  средств бюджета муниципального района на 2024  год"</t>
  </si>
  <si>
    <t>Р-4.3.1.006</t>
  </si>
  <si>
    <t>Расходы на эксплуатацию и содержание имущества, состоящего на балансе комитета по управлению имуществом администрации Киржачского района, в рамках непрограммных расходов органов исполнительной власти</t>
  </si>
  <si>
    <t xml:space="preserve">Решение Киржачского районного Совета народных депутатов от 31.10.2012 № 22/190 " Об утверждении Положения о порядке управления и распоряжения муниципальной собственностью Киржачского района Владимирской области"     </t>
  </si>
  <si>
    <t>9990020700</t>
  </si>
  <si>
    <t>Р-4.2.1.008</t>
  </si>
  <si>
    <t>Поощрения муниципальных управленческих команд за достижение показателей деятельности органов исполнительных власти субъектов Российской Федерации</t>
  </si>
  <si>
    <t xml:space="preserve"> Постановление администрации Киржачского района Владимирской области     от 15.07.2024 № 951 «О распределении средств прочей дотации, предоставленной из областного бюджета для поощрения муниципальных  управленческих команд за достижение значений (уровней) показателей деятельности органов исполнительных органов Владимирской области в 2023 году, и утверждении Порядка выплаты поощрения лицам, входящим в муниципальные управленческие команды»</t>
  </si>
  <si>
    <t xml:space="preserve">    15.07.2024</t>
  </si>
  <si>
    <t xml:space="preserve"> 1 год</t>
  </si>
  <si>
    <t xml:space="preserve">    Расходы на эксплуатацию и содержание имущества, находящегося в казне муниципального района</t>
  </si>
  <si>
    <t>ИТОГО:</t>
  </si>
  <si>
    <t>Управление образования администрации Киржачского района</t>
  </si>
  <si>
    <t>Р-1.1.1.01</t>
  </si>
  <si>
    <t>Установка на воинские захоронения и памятники Великой Отечественной войны надписей и обозначений, содержащих информацию о воинских захоронениях и памятниках Великой Отечественной войны, в рамках регионального проекта "Военно-патриотическое воспитание детей и молодежи, развитие практики шефства воинских частей над образовательными организациями</t>
  </si>
  <si>
    <t>Федеральный закон от 06.10.2003 N 131-ФЗ "Об общих принципах организации местного самоуправления в Российской Федерации"  (ст.15, часть 1, п.27)</t>
  </si>
  <si>
    <t xml:space="preserve">Соглашение о предоставлении субсидии из областного бюджета бюджету муниципального образования Киржачский муниципальный район Владимирской области на установку на воинские захоронения и памятники Великой Отечественной войны надписей и обозначений, содержащих информацию о воинских захоронениях и памятниках Великой отечественной войны от 14.02.2025
</t>
  </si>
  <si>
    <t>14.02.2025</t>
  </si>
  <si>
    <t>до полного исполнения сторонами обязательств</t>
  </si>
  <si>
    <t>2400373060</t>
  </si>
  <si>
    <t>Постановление администрации Киржачского района от 24.06.2024 №832 "Об утверждении порядка расходования средств бюджета муниципального образования Киржачский район, предусмотренных на реализацию муниципальной программы муниципального образования Киржачский район "Реализация молодежной политики на территории муниципального образования Киржачский район"</t>
  </si>
  <si>
    <t>24.06.2024</t>
  </si>
  <si>
    <t>Р-1.3.1.02</t>
  </si>
  <si>
    <t>24003S3060</t>
  </si>
  <si>
    <t>Р-2.3.1.03</t>
  </si>
  <si>
    <t xml:space="preserve">Укрепление антитеррористической защищенности, пожарной безопасности, обновление материально-технической базы образовательных организаций </t>
  </si>
  <si>
    <t>Федеральный закон от 06.10.2003 N 131-ФЗ "Об общих принципах организации местного самоуправления в Российской Федерации"  (ст.15, часть 1, п.11)</t>
  </si>
  <si>
    <t xml:space="preserve">Решение Совета народных депутатов Киржачского района Владимирской области от 24.12.2008 №49/749 "Об организации деятельности муниципальных образовательных учреждений и порядке их финансирования"
</t>
  </si>
  <si>
    <t>0800120850</t>
  </si>
  <si>
    <t>Постановление администрации Киржачского района Владимирской области от 25.12.2019 №1791 «Об утверждении Порядка определения объема и условий предоставления субсидий на иные цели из бюджета муниципального образования Киржачский район муниципальным бюджетным образовательным учреждениям и учреждениям дополнительного образования детей, подведомственным управлению образования администрации района»</t>
  </si>
  <si>
    <t xml:space="preserve">пп.1.2. абз.3,4, п.2.5 пп.2.5.3 </t>
  </si>
  <si>
    <t>Р-2.3.1.04</t>
  </si>
  <si>
    <t>Расходы на обеспечение деятельности  (оказание услуг) муниципальных бюджетных дошкольных образовательных учреждений</t>
  </si>
  <si>
    <t xml:space="preserve">Решение Совета народных депутатов Киржачского района Владимирской области от 24.12.2008 №49/749 "Об организации деятельности муниципальных образовательных учреждений и порядке их финансирования"    </t>
  </si>
  <si>
    <t>0910105590</t>
  </si>
  <si>
    <t xml:space="preserve"> Постановление  Администрации Киржачского района от 31.12.2019 №1851 "Об утверждении Порядка определения объема и условий предоставления субсидий из бюджета муниципального образования Киржачский район бюджетным образовательным учреждениям и учреждениям дополнительного образования детей,подведомственных управлению образования Киржачского района на финансовое обеспечение выполнения муниципального задания на оказание муниципальных услуг (выполнение работ)</t>
  </si>
  <si>
    <t>Постановление администрации Киржачского района от 25.12.2019 №1791 "Об утверждении Порядка определения объема и условий предоставления субсидий на иные цели  из бюджета муниципального  образования Киржачский район  муниципальным бюджетным образовательным  учреждениям и учреждениям дополнительного образования детей, подведомственным управлению образования администрации района</t>
  </si>
  <si>
    <t>с 01.01.2020</t>
  </si>
  <si>
    <t>Р-2.3.1.05</t>
  </si>
  <si>
    <t xml:space="preserve">Капитальный ремонт учреждений образования </t>
  </si>
  <si>
    <t>Решение Совета народных депутатов Киржачского района Владимирской области от 24.12.2008 №49/749 "Об организации деятельности муниципальных образовательных учреждений и порядке их финансирования"</t>
  </si>
  <si>
    <t>Постановление администрации Киржачского района от 25.12.2019 №1791 "Об утверждении Порядка определения объема и условий предоставления субсидий на иные цели  из бюджета муниципального  образования Киржачский район  муниципальным бюджетным образовательным  учреждениям и учреждениям дополнительного образования детей, подведомственным управлению образования администрации района"</t>
  </si>
  <si>
    <t xml:space="preserve">пп.1.2. абз.3, п.2.5 пп.2.5.2 </t>
  </si>
  <si>
    <t>Р-2.3.1.06</t>
  </si>
  <si>
    <t>Единовременная выплата молодому специалисту, впервые назначенному на работу в образовательную организацию и проработавшему не менее одного учебного года</t>
  </si>
  <si>
    <t>пункт 2), статьи 2 приложения 2 к решению</t>
  </si>
  <si>
    <t>0910121950</t>
  </si>
  <si>
    <t>Постановление администрации Киржачского района от 10.10.2016 №1116 "Об утверждении Порядка денежных выплат молодым специалистам, впервые назначенным на работу в образовательную организацию Киржачского района"</t>
  </si>
  <si>
    <t>Р-4.1.1.07</t>
  </si>
  <si>
    <t>Предоставление мер социальной поддержки педагогическим работникам и иным категориям граждан, работающим в муниципальных образовательных организациях, расположенных в сельских населенных пунктах, поселках городского типа (поселках, относящихся к городским населенным пунктам)</t>
  </si>
  <si>
    <t xml:space="preserve">Федеральный закон от 29.12.2012 N 273-ФЗ "Об образовании в Российской Федерации"(статья 47, ч.8)
</t>
  </si>
  <si>
    <t>Закон ВО от 05.10.2020 №73-ОЗ "О наделении органов местного самоуправления муниципальных образований ВО отдельными государственными полномочиями ВО по предоставлению мер социальной поддержки педагогическим работникам и ным категориям  граждан, работающим в муниципальных образовательных организациях, расположенных в сельских населенных пунктах, поселках городского типа (поселках, относящихся к городским населенным пунктам)</t>
  </si>
  <si>
    <t>0910170590</t>
  </si>
  <si>
    <t>Постановление главы района от 20.05.2011 №216 "О предоставлении мер социальной поддержки педагогическим работникам и иным специалистам образовательных учреждений системы образования Киржачского района" (Закон Владимирской области от 02.10.2007 года №120-ОЗ«О социальной поддержке и социальном обслуживании отдельных категорий граждан во Владимирской области")</t>
  </si>
  <si>
    <t>Р-1.1.1.08</t>
  </si>
  <si>
    <t xml:space="preserve">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t>
  </si>
  <si>
    <t xml:space="preserve">Постановление администрации Киржачского района от 04.03.2020 №204 "О мерах по реализации постановления администрации Владимирской области от 21.01.2020 №24 «Об утверждении нормативов предусмотренных пунктом 3 статьи 8 Федерального закона от 29.12.2012 №273-Ф" </t>
  </si>
  <si>
    <t>0910171830</t>
  </si>
  <si>
    <t>Р-1.2.1.09</t>
  </si>
  <si>
    <t xml:space="preserve">Поддержка приоритетных направлений развития отрасли образования (мероприятия по антитеррористической защищенности и безопасности в муниципальных образовательных организацих и подготовке муниципальных образовательных организаций к началу учебного года и оздоровительных лагерей к летнему периоду) </t>
  </si>
  <si>
    <t xml:space="preserve">Соглашение о предоставлении субсидии из областного бюджета бюджету муниципального образования Киржачский муниципальный район Владимирской области на поддержку приоритетных направлений развития отрасли образования № 66 от 28.01.2025
</t>
  </si>
  <si>
    <t>0910171473</t>
  </si>
  <si>
    <t>Постановления администрации Киржачского района Владимирской области от 04.03.2019 №301 «Об утверждении Порядка расходования субсидии из областного бюджета на поддержку приоритетных направлений развития отрасли образования»</t>
  </si>
  <si>
    <t>Р-1.3.1.10</t>
  </si>
  <si>
    <t xml:space="preserve">Софинансирование поддержки приоритетных направлений развития отрасли образования (мероприятия по антитеррористической защищенности и безопасности в муниципальных образовательных организацих и подготовке муниципальных образовательных организаций к началу учебного года и оздоровительных лагерей к летнему периоду) </t>
  </si>
  <si>
    <t>09101S1473</t>
  </si>
  <si>
    <t xml:space="preserve"> </t>
  </si>
  <si>
    <t>Р-4.3.1.11</t>
  </si>
  <si>
    <t>Расходы по проезду на общественном транспорте (кроме такси) до места работы и обратно педагогическим работникам образовательных учреждений, расположенных в сельской местности, проживающим в другой местности</t>
  </si>
  <si>
    <t xml:space="preserve">Федеральный закон от 29.12.2012 N 273-ФЗ  "Об образовании в Российской Федерации"  п. 7 ч. 5 ст. 47
</t>
  </si>
  <si>
    <t>пункт 1) статьи 2 приложения 2 к решению</t>
  </si>
  <si>
    <t>0910110060</t>
  </si>
  <si>
    <t>Закон Владимирской области от 02.10.2007 N 120-ОЗ "О социальной поддержке и социальном обслуживании отдельных категорий граждан во Владимирской                                                 ( ст. 41 п.1, ст.3, п.3)</t>
  </si>
  <si>
    <t>Постановление адм.Киржачского района от 03.04.2013 №454 "Об утв. Порядка опл. расх. по проезду на общественном транспорте (кроме такси) до места работы и обратно педагогических работников образовательных учреждений, расположенных в сельской местности, проживающим в другой местности"</t>
  </si>
  <si>
    <t>0910121940</t>
  </si>
  <si>
    <t>Р-2.1.1.12</t>
  </si>
  <si>
    <t>Оснащение медицинского блока отделений организации медицинской помощи несовершеннолетним, обучающимся в образовательных организациях (дошкольных образовательных и общеобразовательных организациях), реализующих основные общеобразовательные программы</t>
  </si>
  <si>
    <t>Федеральный закон от 06.10.2003 № 131-ФЗ "Об общих принципах организации местного самоуправления в Российской Федерации"  (ст.15, часть 1, п.11)</t>
  </si>
  <si>
    <t>Соглашение о предоставлении субсидии бюджету муниципального образования Киржачский муниципальный район Владимирской области на
оснащение медицинского блока отделений организации медицинской помощи несовершеннолетним,обучающимся в образовательных организациях (дошкольных образовательных и общеобразовательных организациях области), реализующих основные общеобразовательные программы</t>
  </si>
  <si>
    <t>0910171510</t>
  </si>
  <si>
    <t>Р-2.3.1.13</t>
  </si>
  <si>
    <t>09101S1510</t>
  </si>
  <si>
    <t>Р-2.3.1.14</t>
  </si>
  <si>
    <t>Обеспечение образовательных учреждений первичными средствами пожаротушения, установка аварийного эвакуационного освещения</t>
  </si>
  <si>
    <t xml:space="preserve">
Федеральный закон от 29.12.2012 N 273-ФЗ "Об образовании в Российской Федерации" (статья 40, ч.2)
</t>
  </si>
  <si>
    <t>1100220140</t>
  </si>
  <si>
    <t>пп 1.2 абз.17,  п.2.1. пп.2.5.16</t>
  </si>
  <si>
    <t>Р-1.3.1.15</t>
  </si>
  <si>
    <t xml:space="preserve"> Формирование доступной среды в сфере образования (реконструкция, переоборудование и оснащение элементами доступности помещений и сооружений на них)</t>
  </si>
  <si>
    <t>Федеральный закон от 06.10.2003 N 131-ФЗ "Об общих принципах организации местного самоуправления в Российской Федерации"  (ст.15, часть 1, п.11);                Федеральный закон от 29.12.2012 № 273-ФЗ "Об образовании в Российской Федерации" (ст.79, часть 2, часть 4)</t>
  </si>
  <si>
    <t xml:space="preserve">
  Постановление администрации Киржачского района от 25.12.2019 №1791 "Об утверждении Порядка определения объема и условий предоставления субсидий на иные цели  из бюджета муниципального  образования Киржачский район  муниципальным бюджетным образовательным  учреждениям и учреждениям дополнительного образования детей, подведомственным управлению образования администрации района"</t>
  </si>
  <si>
    <t>пп.1.2. абз.10, п.2.5 пп.2.5.9</t>
  </si>
  <si>
    <t>1600220690</t>
  </si>
  <si>
    <t>Р-2.3.1.16</t>
  </si>
  <si>
    <t>Приведение в нормативное состояние территорий муниципальных образовательных организаций</t>
  </si>
  <si>
    <t>Постановление администрации Киржачского района от 27.08.2024 №1209 "О порядке финансирования и расходования средств бюджета муниципального образования Киржачский район на приведение в нормативное состояние территорий муниципальных образовательных организаций района за счет средств дополнительной финансовой помощи из областного бюджета в виде дотации на поддержку мер по обеспечению сбалансированности местных бюджетов"</t>
  </si>
  <si>
    <t>0910170442</t>
  </si>
  <si>
    <t>Р-2.3.1.17</t>
  </si>
  <si>
    <t xml:space="preserve">Расходы на обеспечение деятельности  муниципальных бюджетных школ-детских садов, школ начальных, неполных средних и средних </t>
  </si>
  <si>
    <t>0910107590</t>
  </si>
  <si>
    <t>Постановление  Администрации Киржачского района от 31.12.2019 №1851 "Об утверждении Порядка определения объема и условий предоставления субсидий из бюджета муниципального образования Киржачский район бюджетным образовательным учреждениям и учреждениям дополнительного образования детей,подведомственных управлению образования Киржачского района на финансовое обеспечение выполнения муниципального задания на оказание муниципальных услуг (выполнение работ)</t>
  </si>
  <si>
    <t xml:space="preserve"> 01.01.2020</t>
  </si>
  <si>
    <t>Р-2.3.1.18</t>
  </si>
  <si>
    <t>Единовременная выплата молодым специалистам, заключившим договор о целевом обучении по образовательной программе высшего образования и трудоустроенным в образовательных организациях Киржачского района</t>
  </si>
  <si>
    <t>Федеральный закон от 06.10.2003      N 131-ФЗ "Об общих принципах организации местного самоуправления в Российской Федерации"  (ст.15, часть 1, п.11)</t>
  </si>
  <si>
    <t>пункт 3) статьи 2 приложения 2 к решению</t>
  </si>
  <si>
    <t>0910121920</t>
  </si>
  <si>
    <t>Р-4.3.1.19</t>
  </si>
  <si>
    <t>Предоставление компенсационных выплат родителям (законным представителям), связанных с оказанием мер социальной поддержки отдельным категориям граждан, за организацию подвоза детей в общеобразовательные организации муниципального образования Киржачский муниципальный район Владимирской области, реализующие основные общеобразовательные программы</t>
  </si>
  <si>
    <t>Постановление администрации Киржачского района Владимирской области от 02.02.2022 №160                          "Об утверждении порядка финансирования и выплаты компенсации родителям (законным представителям) расходов по подвозу детей в общеобразовательные организации муниципального образования Киржачский район, реализующие основные общеобразовательные программы"</t>
  </si>
  <si>
    <t>0910110100</t>
  </si>
  <si>
    <t>Р-2.3.1.20</t>
  </si>
  <si>
    <t>Организация бесплатной перевозки обучающихся до места расположения муниципальных образовательных организаций, реализующих основные образовательные программы, и обратно в границах городского поселения город Киржач в условиях изменения адреса ведения общеобразовательной деятельности муниципальными образовательными организациями</t>
  </si>
  <si>
    <t>пункт 13) статьи 1 приложения 2 к решению</t>
  </si>
  <si>
    <t>0910121930</t>
  </si>
  <si>
    <t>Р-2.3.1.21</t>
  </si>
  <si>
    <t>0702</t>
  </si>
  <si>
    <t>Р-1.3.1.22</t>
  </si>
  <si>
    <t>Поддержка родителей (законных представителей) обучающихся (воспитанников), при возникновении обстоятельств, не зависящих от волеизъявления родителей (законных представителей), повлекших необходимость изменения адреса ведения общеобразовательной деятельности муниципальными образовательными организациями</t>
  </si>
  <si>
    <t>Федеральный закон от 06.10.2003     N 131-ФЗ "Об общих принципах организации местного самоуправления в Российской Федерации"  (ст.15, часть 1, п.11)</t>
  </si>
  <si>
    <t>пункт 12), статьи 1 приложения 2 к решению</t>
  </si>
  <si>
    <t>0910110140</t>
  </si>
  <si>
    <t>Постановление администрации Киржачского района Владимирской области от 14.10.2024 №1454 "Об утверждении порядка финансирования расходов на поддержку родителей (законных представителей) обучающихся (воспитанников), при возникновении обстоятельств, не зависящих от волеизъявления родителей (законных представителей), повлекших необходимость изменения адреса ведения образовательной деятельности муниципальными образовательными организациями муниципального образования Киржачский район, а также порядка осуществления указанных выплат"</t>
  </si>
  <si>
    <t>Р-4.3.1.23</t>
  </si>
  <si>
    <t>Компенсация за коммерческий найм (аренду) жилых помещений отдельным категориям граждан</t>
  </si>
  <si>
    <t>Решение Совет народных депутатов Киржачского района от 30.01.2024 № 74/478 "Об утверждении Положения о порядке предоставления жилых помещений муниципального специализированного жилищного фонда муниципального образования Киржачский район Владимирской области, выплаты ежемесячной денежной компенсации за коммерческий найм (аренду) жилых помещений отдельным категориям граждан"</t>
  </si>
  <si>
    <t>091012H190</t>
  </si>
  <si>
    <t>Р-1.3.1.24</t>
  </si>
  <si>
    <t xml:space="preserve">    </t>
  </si>
  <si>
    <t>Р-2.3.1.25</t>
  </si>
  <si>
    <t xml:space="preserve">Строительство пристроя к зданию МБОУ СОШ №5, расположенному по адресу: Владимирская область, город Киржач, улица 40 лет Октября, дом 17 </t>
  </si>
  <si>
    <t>Постановление администрации Киржачского района Владимирской области от 25.04.2019  № 648                                      "О Порядке предоставления субсидий муниципальным бюджетным и автономным учреждениям, муниципальным унитарным предприятиям на осуществление капитальных вложений в объекты капитального строительства муниципальной собственности муниципального образования Киржачский район или приобретение объектов недвижимого имущества в муниципальную собственность муниципального образования Киржачский район"</t>
  </si>
  <si>
    <t>0910140270</t>
  </si>
  <si>
    <t>Постановлением администрации Владимирской области от 31.01.2019 №48 «О Государственной программе Владимирской области «Развитие образования»</t>
  </si>
  <si>
    <t>Прил.20</t>
  </si>
  <si>
    <t>Р-2.1.1.26</t>
  </si>
  <si>
    <t>Укрепление материально-технической базы муниципальных образовательных организаций</t>
  </si>
  <si>
    <t>Федеральный закон от 06.10.2003 N 131-ФЗ "Об общих принципах организации местного самоуправления в Российской Федерации"  (ст.15, часть 1, п.11</t>
  </si>
  <si>
    <t>0910171930</t>
  </si>
  <si>
    <t>Р-2.3.1.27</t>
  </si>
  <si>
    <t>Укрепление материально-технической базы муниципальных образовательных организацийм</t>
  </si>
  <si>
    <t>Постановление администрации Киржачского района Владимирской области от 27.12.2024 №1962 "Об утверждении Порядка финансирования и расходования межбюджетных трансфертов из областного бюджета бюджету муниципального образования Киржачский район на укрепление материально-технической базы образовательных организаций в 2024 году</t>
  </si>
  <si>
    <t>09101S1930</t>
  </si>
  <si>
    <t>Р-1.3.1.28</t>
  </si>
  <si>
    <t>Расходы по проезду на общественном транспорте (кроме такси) до места работы и обратно педагогическим работникам образовательных учреждений, расположенных в сельской местности, проживающим в другой местности.</t>
  </si>
  <si>
    <t xml:space="preserve">
Федеральный закон от 29.12.2012 N 273-ФЗ  "Об образовании в Российской Федерации"  п. 7 ч. 5 ст. 47
</t>
  </si>
  <si>
    <t>Закон Владимирской области от 02.10.2007 N 120-ОЗ "О социальной поддержке и социальном обслуживании отдельных категорий граждан во Владимирской                                 ( ст. 41 п.1, ст.3, п.3)</t>
  </si>
  <si>
    <t>Р-1.1.1.29</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</si>
  <si>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образованя детей в муниципальных общеобразовательных организацях</t>
  </si>
  <si>
    <t>Р-1.2.1.30</t>
  </si>
  <si>
    <t>Ежемесячное денежное вознаграждение за классное руководство педагогическим работникам муниципальных общеобразовательных организаций, реализующих образовательные программы начального общего образования, образовательные програмы основного общего образования, образовательные программы среднего общего образования</t>
  </si>
  <si>
    <t>Постановление администрации Киржачского района от 31.05.2023 № 690 "Об утверждении Порядка расходования иного межбюджетного трансферта на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</si>
  <si>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0910153031</t>
  </si>
  <si>
    <t>091Ю653031</t>
  </si>
  <si>
    <t>Р-2.2.1.31</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</si>
  <si>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образовательных организаций</t>
  </si>
  <si>
    <t>Постановление администрации Киржачского района от 13.09.2024 № 1280 "Об утверждении Порядка расходования иного межбюджетного трансферта из областного бюджета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t>
  </si>
  <si>
    <t>091Ю650501</t>
  </si>
  <si>
    <t>0910150501</t>
  </si>
  <si>
    <t>Р-2.2.1.32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</si>
  <si>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</si>
  <si>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Постановление администрации Киржачского района от 25.08.2023 №1156 "Об утверждении Порядка расходования иного межбюджетного трансферта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</si>
  <si>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091EВ51790</t>
  </si>
  <si>
    <t>091Ю651790</t>
  </si>
  <si>
    <t>Р-2.1.1.32</t>
  </si>
  <si>
    <t>Р-2.1.1.33</t>
  </si>
  <si>
    <t>Поддержка приоритетных направлений развития отрасли образования (дополнительное финансовое обеспечение деятельности групп продленного дня в муниципальных образовательных организациях для обучающихся 1 классов)</t>
  </si>
  <si>
    <t>Федеральный закон от 06.10.2003 N 131-ФЗ "Об общих принципах организации местного самоуправления в Российской Федерации"                                                                            (ст.15, часть 1, п.11);       Федеральный закон от 29.12.2012 №273-ФЗ "Об образовании в Российской Федерации"                            (ст. 8, ч.2; ст.66, ч.7)</t>
  </si>
  <si>
    <t>Постановления администрации Киржачского района Владимирской области от 04.03.2019         № 301 «Об утверждении Порядка расходования субсидии из областного бюджета на поддержку приоритетных направлений развития отрасли образования»</t>
  </si>
  <si>
    <t>0910171475</t>
  </si>
  <si>
    <t xml:space="preserve">Соглашение о предоставлении субсидии из областного бюджета бюджету муниципального образования Киржачский муниципальный район Владимирской области на поддержку приоритетных направлений развития отрасли образования от 28.01.2025 № 66
</t>
  </si>
  <si>
    <t>Р-2.3.1.34</t>
  </si>
  <si>
    <t>Софинансирование поддержки приоритетных направлений развития отрасли образования (дополнительное финансовое обеспечение деятельности групп продленного дня в муниципальных образовательных организациях для обучающихся 1 классов)</t>
  </si>
  <si>
    <t>Федеральный закон от 06.10.2003 N 131-ФЗ "Об общих принципах организации местного самоуправления в Российской Федерации"                                                (ст.15, часть 1, п.11);       Федеральный закон от 29.12.2012 №273-ФЗ "Об образовании в Российской Федерации"                            (ст. 8, ч.2; ст.66, ч.7)</t>
  </si>
  <si>
    <t>Постановления администрации Киржачского района Владимирской области от 04.03.2019 № 301 «Об утверждении Порядка расходования субсидии из областного бюджета на поддержку приоритетных направлений развития отрасли образования»</t>
  </si>
  <si>
    <t>09101S1475</t>
  </si>
  <si>
    <t>Р-1.3.1.35</t>
  </si>
  <si>
    <t>Обеспечение мероприятий по организации питания обучающихся, воспитанников  муниципальных общеобразовательных учреждений и образовательных учреждений  для дошкольного и младшего школьного возраста, расположенных на территории Киржачского района.</t>
  </si>
  <si>
    <t>Федеральный закон от 06.10.2003 N 131-ФЗ "Об общих принципах организации местного самоуправления в Российской Федерации"  (ст.15, часть 1, п.11);   Федеральный закон от 29.12.2012 №273-ФЗ "Об образовании в РФ"                  (ст. 37, ч.1, ч.4)</t>
  </si>
  <si>
    <t>0910120870</t>
  </si>
  <si>
    <t>Постановление администрации Киржачского района от 21.11.2024 № 1719 "Об утверждении размера стоимости питания и компенсации для удешевления стоимости питания обучающихся в учреждения образования Киржачского района"</t>
  </si>
  <si>
    <t>Р-4.1.1.36</t>
  </si>
  <si>
    <t xml:space="preserve">Предоставление мер социальной поддержки педагогическим работникам и иным категориям граждан, работающим в муниципальных образовательных организациях, расположенных в сельских населенных пунктах, рабочих поселках, поселках городского типа (поселках, относящихся к городским населенным пунктам) </t>
  </si>
  <si>
    <t>Р-2.1.1.37</t>
  </si>
  <si>
    <t>Федеральный закон от 06.10.2003    № 131-ФЗ "Об общих принципах организации местного самоуправления в Российской Федерации"  (ст.15, часть 1, п.11)</t>
  </si>
  <si>
    <t>Р-2.3.1.38</t>
  </si>
  <si>
    <t>Федеральный закон от 06.10.2003      № 131-ФЗ "Об общих принципах организации местного самоуправления в Российской Федерации"  (ст.15, часть 1, п.11)</t>
  </si>
  <si>
    <t>Р-2.1.1.39</t>
  </si>
  <si>
    <t>Поддержка приоритетных направлений развития отрасли образования (приобретение транспортных средств для организации бесплатной перевозки обучающихся в муниципальных образовательных организациях, реализующих основные общеобразовательные программы)</t>
  </si>
  <si>
    <t>0910171474</t>
  </si>
  <si>
    <t>Р-2.3.1.40</t>
  </si>
  <si>
    <t>Софинансирование поддержки приоритетных направлений развития отрасли образования (приобретение транспортных средств для организации бесплатной перевозки обучающихся в муниципальных образовательных организациях, реализующих основные общеобразовательные программы)</t>
  </si>
  <si>
    <t>Постановления администрации Киржачского района Владимирской области от 04.03.2019  № 301 «Об утверждении Порядка расходования субсидии из областного бюджета на поддержку приоритетных направлений развития отрасли образования»</t>
  </si>
  <si>
    <t>09101S1474</t>
  </si>
  <si>
    <t>Р-2.2.1.41</t>
  </si>
  <si>
    <t>Оснащение (обновление материально-технической базы) оборудованием, средствами обучения и воспитания образовательных организаций, в том числе осуществляющих образовательную деятельность по адаптированным основным общеобразовательным программам</t>
  </si>
  <si>
    <t>Постановление администрации Киржачского района Владимирской области от 12.05.2023   № 586 "Об утверждении Порядка расходования средств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рамках реализации регионального проекта "Современная школа" национального проекта "Образование""</t>
  </si>
  <si>
    <t>091Е151720</t>
  </si>
  <si>
    <t>Р-2.1.1.41</t>
  </si>
  <si>
    <t>Р-2.3.1.41</t>
  </si>
  <si>
    <t>Р-2.2.1.42</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</si>
  <si>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</si>
  <si>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Постановление администрации Киржачского района от 12.05.2023 №588 "Об утверждении Порядка расходования средств на обновление материально-технической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в рамках реализации регионального проекта "Успех каждого ребенка" национального проекта "Образование"</t>
  </si>
  <si>
    <t>091E250980</t>
  </si>
  <si>
    <t>Р-2.1.1.42</t>
  </si>
  <si>
    <t>Р-2.3.1.42</t>
  </si>
  <si>
    <t>Р-2.2.1.43</t>
  </si>
  <si>
    <t>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</si>
  <si>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Федеральный закон от 06.10.2003 N 131-ФЗ "Об общих принципах организации местного самоуправления в Российской Федерации" (ст.15, подст.1, п.11)</t>
  </si>
  <si>
    <t>Постановление администрации Киржачского района от 12.05.2023 №587 "Об утверждении Порядка расходования субсидий из областного бюджета на обеспечение образовательных организаций материально-технической базой для внедрения цифровой образовательной среды в 2022 году"</t>
  </si>
  <si>
    <t>091Е452130</t>
  </si>
  <si>
    <t>Р-2.1.1.43</t>
  </si>
  <si>
    <t>Р-2.3.1.43</t>
  </si>
  <si>
    <t>Р-1.2.1.44</t>
  </si>
  <si>
    <t>Организация бесплатного горячего питания обучающихся, получающих начальное общее образование в муниципальных образовательных организациях</t>
  </si>
  <si>
    <t>Федеральный закон от 06.10.2003 N 131-ФЗ "Об общих принципах организации местного самоуправления в Российской Федерации"                                  (ст.15, подст.1, п.11); Федеральный закон №273-ФЗ от 29.12.2012 "Об образовании в Российской Федерации"                           (ст.37 ч.1, ч.4; ст.8, ч.2)</t>
  </si>
  <si>
    <t>Постановление администрации Киржачского района Владимирской области от 31.05.2023    № 689 "Об утверждении Порядка расходования  средств на организацию бесплатного горячего питания обучающихся, получающих начальное общее образование в муниципальных образовательных организациях"</t>
  </si>
  <si>
    <t>09101L3041</t>
  </si>
  <si>
    <t>Р-2.2.1.45</t>
  </si>
  <si>
    <t>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</si>
  <si>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091E251710</t>
  </si>
  <si>
    <t>Р-1.3.1.46</t>
  </si>
  <si>
    <t>пп.1.2. абз.3,4, п.2.5 пп.2.5.3</t>
  </si>
  <si>
    <t>Р-2.3.1.47</t>
  </si>
  <si>
    <t>Мероприятия по обеспечению антитеррористической защищенности учреждений образования и предупреждению правонарушений и антиобщественных действий несовершеннолетних</t>
  </si>
  <si>
    <t>0800171680</t>
  </si>
  <si>
    <t>Р-2.3.1.48</t>
  </si>
  <si>
    <t xml:space="preserve">Соглашение  о предоставлении субсидии из областного бюджета бюджету муниципального образования Киржачский район на мероприятия по обеспечению антитеррористической защищенности учреждений образования и предупреждению правонарушений и антиобщественных действий несовершеннолетних
</t>
  </si>
  <si>
    <t>до 31.12.2025</t>
  </si>
  <si>
    <t>08001S1680</t>
  </si>
  <si>
    <t>Р-1.1.1.49</t>
  </si>
  <si>
    <t xml:space="preserve">Поддержка приоритетных направлений развития отрасли образования (мероприятия по антитеррористической защищенности и безопасности в муниципальных образовательных организациях и подготовке муниципальных образовательных организаций к началу учебного года и оздоровительных лагерей к летнему периоду)  </t>
  </si>
  <si>
    <t>Р-1.3.1.50</t>
  </si>
  <si>
    <t xml:space="preserve">Софинансирование поддержки приоритетных направлений развития отрасли образования (мероприятия по антитеррористической защищенности и безопасности в муниципальных образовательных организациях и подготовке муниципальных образовательных организаций к началу учебного года и оздоровительных лагерей к летнему периоду)  </t>
  </si>
  <si>
    <t>Р-1.1.1.51</t>
  </si>
  <si>
    <t>Поддержка организаций в сфере образования</t>
  </si>
  <si>
    <t xml:space="preserve">Соглашение о предоставлении иного межбюджетного трансферта, имеющего целевое назначение, из областного бюджета бюджету муниципального образования Киржачский район, направленного на реализацию проектов-победителей конкурсов в сфере молодежной политики 
</t>
  </si>
  <si>
    <t>2023 год</t>
  </si>
  <si>
    <t>0910171480</t>
  </si>
  <si>
    <t>Постановление Владимирской области от 11.07.2024 №411 "Об утверждении распределения местным бюджетам иных межбюджетных трансфертов в 2024 году"</t>
  </si>
  <si>
    <t>Р-2.1.1.52</t>
  </si>
  <si>
    <t>Обеспечение профилактики детского дорожно-транспортного травматизма в рамках реализации регионального проекта «Безопасность дорожного движения» (Владимирская область)</t>
  </si>
  <si>
    <t>Соглашение о предоставлении субсидии из областного бюджета бюджету муниципального образования Киржачский район на обеспечение профилактики детского дорожно-транспортного травматизма в рамках реализации регионального проекта «Безопасность дорожного движения (Владимирская область)»</t>
  </si>
  <si>
    <t>050И57136S</t>
  </si>
  <si>
    <t>050R37136S</t>
  </si>
  <si>
    <t>Постановление администрации Киржачского района ВО от 28.04.2021  № 572 " Об утверждении порядка расходования субсидии из областного бюджета на обеспечение профилактики детского дорожно-транспортного травматизма в рамках реализации регионального проекта "Безопасность дорожного движения"</t>
  </si>
  <si>
    <t>Р-2.1.1.53</t>
  </si>
  <si>
    <t>Создание и оборудование кабинетов наркопрофилактики в образовательных организациях</t>
  </si>
  <si>
    <t xml:space="preserve">Соглашение
о предоставлении субсидии из областного бюджета бюджету муниципального образования Киржачский район на создание и оборудование кабинетов наркопрофилактики в образовательных организациях
</t>
  </si>
  <si>
    <t>1500471690</t>
  </si>
  <si>
    <t>Р-2.3.1.54</t>
  </si>
  <si>
    <t>15004S1690</t>
  </si>
  <si>
    <t>Р-2.3.1.55</t>
  </si>
  <si>
    <t>Р-2.3.1.56</t>
  </si>
  <si>
    <t>Р-2.1.1.57</t>
  </si>
  <si>
    <t>Реализация инициативных проектов в сфере образования, имеющих приоритетное значение для жителей муниципальных образований и определяемых с учетом их мнения</t>
  </si>
  <si>
    <t>0910179010</t>
  </si>
  <si>
    <t>Постановление Правительства Владимирской области от 18.07.2024 № 431 "О распределении иных межбюджетных трансфертов"</t>
  </si>
  <si>
    <t>Р-2.3.1.58</t>
  </si>
  <si>
    <t>Расходы на обеспечение деятельности (оказание услуг) учреждений по внешкольной работе с детьми</t>
  </si>
  <si>
    <t>091010Д590</t>
  </si>
  <si>
    <t>Постановление  Администрации Киржачского района от 31.12.2019 №1851 "Об утверждении Порядка определения объема и условий предоставления субсидий из бюджета муниципального образования Киржачский район бюджетным образовательным учреждениям и учреждениям дополнительного образования детей,подведомственных управлению образования Киржачского района на финансовое обеспечение выполнения муниципального задания на оказание муниципальных услуг (выполнение работ)"</t>
  </si>
  <si>
    <t>Федеральный закон от 13.07.2020 N 189-ФЗ "О государственном (муниципальном) социальном заказе на оказание государственных (муниципальных) услуг в социальной сфере" (ст. 7)</t>
  </si>
  <si>
    <t>Постановление администрации киржачского района Владимирской области от 14.08.2023 №1073 "Об организации оказания муниципальных услуг в социальной сфере при формировании муниципального социального заказа по направлению деятельности «реализация дополнительных образовательных программ (за исключением дополнительных предпрофессиональных программ в области искусств)» на территории Киржачского района"</t>
  </si>
  <si>
    <t>с 25.08.2023</t>
  </si>
  <si>
    <t>614</t>
  </si>
  <si>
    <t>Р-5.3.1.59</t>
  </si>
  <si>
    <t>Расходы в целях финансового обеспечения (возмещения) исполнения муниципального социального заказа на оказание муниципальных услуг в социальной сфере (Иные бюджетные ассигнования)</t>
  </si>
  <si>
    <t>Постановление администрации Киржачского района Владимирской области от 14.08.2023 №1072 "Об утверждении Порядка предоставления субсидии юридическим лицам, индивидуальным предпринимателям на оплату соглашения о финансовом обеспечении затрат, связанных с оказанием муниципальных услуг в социальной сфере по направлению деятельности "реализация дополнительных образовательных программ (за исключением дополнительных предпрофессиональных программ в области искусств)" в соответствии с социальным сертификатом на получение муниципальной услуги в социальной сфере в Киржачском районе"</t>
  </si>
  <si>
    <t>091012Д590</t>
  </si>
  <si>
    <t>816</t>
  </si>
  <si>
    <t>Р-2.3.1.60</t>
  </si>
  <si>
    <t>Р-2.1.1.61</t>
  </si>
  <si>
    <t xml:space="preserve">Поддержка приоритетных направлений развития отрасли образования (финансовое обеспечение мероприятий, возникающих в связи с доведением оплаты труда педагогических работников муниципальных образовательных организаций дополнительного образования до уровня не менее 100% от уровня средней заработной платы учителей в регионе) </t>
  </si>
  <si>
    <t>Федеральный закон от 06.10.2003 N 131-ФЗ "Об общих принципах организации местного самоуправления в Российской Федерации"  (ст.15, часть 1, п.11; Федеральный закон №273-ФЗ от 29.12.2012 "Об Образовании в Российской Федерации" (ст.8 ч.2)</t>
  </si>
  <si>
    <t>0910171471</t>
  </si>
  <si>
    <t>Р-2.3.1.62</t>
  </si>
  <si>
    <t xml:space="preserve">Софинансирование поддержки приоритетных направлений развития отрасли образования (финансовое обеспечение мероприятий, возникающих в связи с доведением оплаты труда педагогических работников муниципальных образовательных организаций дополнительного
 образования до уровня не менее 100% от уровня средней заработной платы учителей в регионе) </t>
  </si>
  <si>
    <t>Постановления администрации Киржачского района Владимирской области от 04.03.2019       № 301 «Об утверждении Порядка расходования субсидии из областного бюджета на поддержку приоритетных направлений развития отрасли образования»</t>
  </si>
  <si>
    <t>09101S1471</t>
  </si>
  <si>
    <t>Р-2.1.1.63</t>
  </si>
  <si>
    <t xml:space="preserve">Поддержка приоритетных направлений развития отрасли образования (мероприятия по антитеррористической защищенности и безопасности в муниципальных образовательных организациях и подготовке муниципальных образовательных организаций к началу учебного года и оздоровительных лагерей к летнему периоду) </t>
  </si>
  <si>
    <t>Р-2.3.1.64</t>
  </si>
  <si>
    <t>Софинансирование поддержки приоритетных направлений развития отрасли образования (мероприятия по антитеррористической защищенности и безопасности в муниципальных образовательных организациях и подготовке муниципальных образовательных организаций к началу учебного года и оздоровительных лагерей к летнему периоду)</t>
  </si>
  <si>
    <t>Р-2.3.1.65</t>
  </si>
  <si>
    <t>Мероприятия по вопросам воспитания толерантности, нетерпимости ксенофобии, экстремизма в молодежной среде</t>
  </si>
  <si>
    <t>Федеральный закон от 06.10.2003 N 131-ФЗ "Об общих принципах организации местного самоуправления в Российской Федерации"  (ст.15, часть 1, п.6.1)</t>
  </si>
  <si>
    <t>Постановление администрации Киржачского района  от 25.12.2019 № 1791 «Об утверждении Порядка определения объема и условий предоставления субсидий на иные цели из бюджета муниципального образования Киржачский район муниципальным бюджетным образовательным учреждениям и учреждениям дополнительного образования детей, подведомственным управлению образования администрации района»</t>
  </si>
  <si>
    <t>0800320880</t>
  </si>
  <si>
    <t>р-2.3.1.66</t>
  </si>
  <si>
    <t>Муниципальная программа муниципального образования Киржачский район «Повышение безопасности дорожного движения в Киржачском районе»</t>
  </si>
  <si>
    <t>Р-2.3.1.67</t>
  </si>
  <si>
    <t xml:space="preserve">Ежегодное проведение смотр-конкурса ЮИД «Безопасное колесо»  на лучшую общеобразовательную школу года по организации профилактики детского дорожно-транспортного  травматизма </t>
  </si>
  <si>
    <t>0500120150</t>
  </si>
  <si>
    <t>в целом пп.1.2 абз.5, п.2.5 пп. 2.5.4</t>
  </si>
  <si>
    <t>0500120560</t>
  </si>
  <si>
    <t>Р-2.3.1.68</t>
  </si>
  <si>
    <t xml:space="preserve">Оборудование в образовательных учреждениях уголков безопасности дорожного движения </t>
  </si>
  <si>
    <t>0500120570</t>
  </si>
  <si>
    <t>Р-2.3.1.69</t>
  </si>
  <si>
    <t xml:space="preserve">Ежегодное проведение районного смотра-конкурса на лучшую общеобразовательную школу по организации профилактики детского дорожно-транспортного травматизма, проведение конкурсов, викторин по предупреждению нарушений правил дорожного движения во время организации летних школьных каникул в городских и загородных лагерях отдыха детей </t>
  </si>
  <si>
    <t>Р-2.3.1.70</t>
  </si>
  <si>
    <t>Проведение мероприятий по повышению общественной активности молодежи, творческой активности</t>
  </si>
  <si>
    <t>00</t>
  </si>
  <si>
    <t>0700520541</t>
  </si>
  <si>
    <t>Р-2.3.1.71</t>
  </si>
  <si>
    <t>Обеспечение участия обучающихся образовательных организаций в региональных и всероссийских мероприятиях</t>
  </si>
  <si>
    <t>0700520860</t>
  </si>
  <si>
    <t>Р-2.3.1.72</t>
  </si>
  <si>
    <t>Р-2.3.1.73</t>
  </si>
  <si>
    <t>Обеспечение развития и дальнейшего совершенствования материально-технической базы движения «Школа безопасности», проведение соревнований</t>
  </si>
  <si>
    <t>1100120580</t>
  </si>
  <si>
    <t>пп.1.2 абз.17,  п.2.5. пп.2.5.16</t>
  </si>
  <si>
    <t>Р-2.3.1.74</t>
  </si>
  <si>
    <t>Реализация социальных проектов. (Муниципальная программа муниципального образования Киржачский район «Формирование доступной среды  жизнедеятельности  для инвалидов муниципального образования Киржачский район»)</t>
  </si>
  <si>
    <t>1600420281</t>
  </si>
  <si>
    <t>Р-1.3.1.75</t>
  </si>
  <si>
    <t>не  установлен</t>
  </si>
  <si>
    <t xml:space="preserve"> Постановление администрации Киржачского района от 25.12.2019 №1791 "Об утверждении Порядка определения объема и условий предоставления субсидий на иные цели  из бюджета муниципального  образования Киржачский район  муниципальным бюджетным образовательным  учреждениям и учреждениям дополнительного образования детей, подведомственным управлению образования администрации района"</t>
  </si>
  <si>
    <t>Р-1.3.1.76</t>
  </si>
  <si>
    <t xml:space="preserve">Расходы на организацию деятельности муниципального волонтерного штаба </t>
  </si>
  <si>
    <t>Постановление администрации Киржачского района от 12.01.2024 №08 "Об утверждении муниципальной программы муниципального образования Киржачский район "Реализация молодежной политики на территории муниципального образования Киржачский район"</t>
  </si>
  <si>
    <t>2400121000</t>
  </si>
  <si>
    <t>Р-1.3.1.77</t>
  </si>
  <si>
    <t>Мероприятия по повышению социальной активности молодежи, поддержки молодежных инициатив и молодежных проектов (организация деятельности молодежного совета)</t>
  </si>
  <si>
    <t xml:space="preserve">  Приказ Министерства образования от 13.05.2016 № 167 №Об отверждении методических рекомендаций по организации работы органов исполнительной власти субъектов РФ и местного самоуправления, реализующих государственную молодежную политику"                                                        </t>
  </si>
  <si>
    <t>п. 5.7 пп.5.7.3 и п.6.1. пп.6.1. абз.4</t>
  </si>
  <si>
    <t>2400121100</t>
  </si>
  <si>
    <t>Р-1.3.1.78</t>
  </si>
  <si>
    <t>Проведение фестивалей, конкурсов, спортивных мероприятий, направленных на пропаганду здорового образа жизни, сохранение и укрепление здоровья (день молодежи)</t>
  </si>
  <si>
    <t>2400220180</t>
  </si>
  <si>
    <t>Р-1.3.1.79</t>
  </si>
  <si>
    <t>Проведение фестивалей, конкурсов, спортивных мероприятий, направленных на пропаганду здорового образа жизни, сохранение и укрепление здоровья (конкурс социальной рекламы)</t>
  </si>
  <si>
    <t>Р-1.3.1.80</t>
  </si>
  <si>
    <t>Проведение фестивалей, конкурсов, спортивных мероприятий, направленных на пропаганду здорового образа жизни, сохранение и укрепление здоровья (изготовление полиграфической продукции по решению социальных ситуационных задач)</t>
  </si>
  <si>
    <t>240220180</t>
  </si>
  <si>
    <t>Р-1.3.1.81</t>
  </si>
  <si>
    <t>Проведение фестивалей, конкурсов, спортивных мероприятий, направленных на пропаганду здорового образа жизни, сохранение и укрепление здоровья (проведение профилактических молодежных акций)</t>
  </si>
  <si>
    <t>Р-1.3.1.82</t>
  </si>
  <si>
    <t>Организация проведения молодежной акции "Рок - против наркотиков"</t>
  </si>
  <si>
    <t>2400220060</t>
  </si>
  <si>
    <t>Р-1.3.1.83</t>
  </si>
  <si>
    <t>Организация деятельности центра военно-патриотического воспитания и подготовки граждан к военной службе Киржачского района</t>
  </si>
  <si>
    <t>2400320530</t>
  </si>
  <si>
    <t>Р-1.3.1.84</t>
  </si>
  <si>
    <t>Проведение военно-спортивных мероприятий, патриотических акций, конкурсов военно-патриотической направленности (Районная военно-спортивная игра "Зарница")</t>
  </si>
  <si>
    <t>2400320070</t>
  </si>
  <si>
    <t>Р-1.3.1.85</t>
  </si>
  <si>
    <t>Проведение военно-спортивных мероприятий, патриотических акций, конкурсов военно-патриотической направленности (Районная патриотическая акция "День призывника")</t>
  </si>
  <si>
    <t>Р-1.3.1.86</t>
  </si>
  <si>
    <t>Проведение военно-спортивных мероприятий, патриотических акций, конкурсов военно-патриотической направленности (Конкурс "Молодые лидеры Владимирского края")</t>
  </si>
  <si>
    <t>Р-2.3.1.87</t>
  </si>
  <si>
    <t>Органиазация и проведение месячника оборонно-массовой спортивной работы</t>
  </si>
  <si>
    <t>Постановление администрации Киржачского района ВО от 11.03.2020г. № 237 "Об утверждении порядка расходования средств бюджета муниципального образования Киржачский район, предусмотренных на реализацию муниципальных программ муниципального образования Киржачский район "Социальное и демографическое развитие Киржачского района","Противодействие злоупотреблению наркотиками и их незаконному обороту","Формирование доступной среды, жизнедеятельности инвалидов муниципального образования Киржачский район", "Укрепление единства российской нации и этнокультурное развитие народов, проживающих на  территории Киржачского района Владимирской области",</t>
  </si>
  <si>
    <t>2400320520</t>
  </si>
  <si>
    <t xml:space="preserve">пп. 1.2. абз.17 </t>
  </si>
  <si>
    <t>Р-1.3.1.88</t>
  </si>
  <si>
    <t>Выплата персональных стипендий администрации Киржачского района Владимирской области "Надежда Земли Киржачской"</t>
  </si>
  <si>
    <t>2400410081</t>
  </si>
  <si>
    <t>Р-1.3.1.89</t>
  </si>
  <si>
    <t>Выплата премий активной молодежи Киржачского района</t>
  </si>
  <si>
    <t>2400421010</t>
  </si>
  <si>
    <t>Р-1.3.1.90</t>
  </si>
  <si>
    <t>Проведение мероприятий по повышению общественной активности молодежи, творческой активности учреждениями образования (Конкурсы по повышению правовой и электоральной активности молодежи)</t>
  </si>
  <si>
    <t>2400420541</t>
  </si>
  <si>
    <t>Р-2.3.1.91</t>
  </si>
  <si>
    <t>Проведение мероприятий по повышению общественной активности молодежи, творческой активности учреждениями образования (Интеллектуальная образовательная игра среди подростковых и молодежных команд "Молодежь и православные традиции")</t>
  </si>
  <si>
    <t>Р-2.3.1.92</t>
  </si>
  <si>
    <t>Организация временного трудоустройства несовершеннолетних в период летних каникул</t>
  </si>
  <si>
    <t xml:space="preserve">
Федеральный закон от 06.10.2003 N 131-ФЗ "Об общих принципах организации местного самоуправления в Российской Федерации"  (ст.15, часть 1, п.27)</t>
  </si>
  <si>
    <t xml:space="preserve"> пп. 1.2. абц.16, п.2.5 пп. 2.5.15</t>
  </si>
  <si>
    <t>2400420110</t>
  </si>
  <si>
    <t>Р-2.3.1.93</t>
  </si>
  <si>
    <t>Организация и проведение муниципальной гуманитарной олимпиады школьников "Умники и умницы земли Владимирской"</t>
  </si>
  <si>
    <t>2400421070</t>
  </si>
  <si>
    <t>Р-2.3.1.94</t>
  </si>
  <si>
    <t>Реализация проектов-победителей конкурсов в сфере патриотического воспитания  жителей Владимирской области</t>
  </si>
  <si>
    <t>2400372250</t>
  </si>
  <si>
    <t>Постановление администрации Киржачского района Владимирской области от 13.09.2024 № 1279 "Об утверждении Порядка финансирования и расходования иных межбюджетных трасфертов из областного бюджета бюджету муниципального образования Киржачский район на реализацию проектов-победителей конкурсов в сфере патриотического воспитания жителей Владимирской области в 2024 году"</t>
  </si>
  <si>
    <t>Р-2.3.1.95</t>
  </si>
  <si>
    <t>Организация и проведение мероприятий, посвященных общественно-значимым событиям и памятным датам в сфере образования</t>
  </si>
  <si>
    <t xml:space="preserve">Постановление администрации Киржачского района ВО от 11.03.2020г. № 237 "Об утверждении порядка расходования средств бюджета муниципального образования Киржачский район, предусмотренных на реализацию муниципальных программ муниципального образования Киржачский район "Социальное и демографическое развитие Киржачского района","Противодействие злоупотреблению наркотиками и их незаконному обороту","Формирование доступной среды, жизнедеятельности инвалидов муниципального образования Киржачский район", "Укрепление единства российской нации и этнокультурное развитие народов, проживающих на  территории Киржачского района Владимирской области",   </t>
  </si>
  <si>
    <t>0700220480</t>
  </si>
  <si>
    <t>Р-1.3.1.96</t>
  </si>
  <si>
    <t>Расходы, направленные на реализацию проектов-победителей конкурсов в сфере молодежной политики</t>
  </si>
  <si>
    <t>Постановление адмнистрации Киржачского района Владимирской области от 29.09.2023 №1313 "Об утверждении порядка расходования иного межбюджетного трансферта, выделенного из областного бюджета на реализацию проектов-победителей конкурсов в сфере молодежной политики в 2023 году"</t>
  </si>
  <si>
    <t>2400170630</t>
  </si>
  <si>
    <t>Р-1.3.1.97</t>
  </si>
  <si>
    <t>Мероприятия по патриотическому воспитанию населения (Епархиальные Рождественские чтения)</t>
  </si>
  <si>
    <t>0700421121</t>
  </si>
  <si>
    <t>Р-1.3.1.98</t>
  </si>
  <si>
    <t>Организация работы Киржачской правовой школы по профилактике молодежного экстремизма</t>
  </si>
  <si>
    <t>пп.1.2. абз.4, п.2.5 пп.2.5.3</t>
  </si>
  <si>
    <t>0800120800</t>
  </si>
  <si>
    <t>Р-1.3.1.99</t>
  </si>
  <si>
    <t>Реализация инициативных проектов, имеющих приоритетное значение для жителей Киржачского района и определяемых с учетом их мнения, в сфере образования</t>
  </si>
  <si>
    <t>Решение Совета народных депутатов Киржачского района владимирской области "Об утверждении Порядка выдвижения, внесения, обсуждения, рассмотрения инициативных проектов, а также проведения их конкурсного отбора в муниципальном образовании Киржачский район Владимирской области" от 23.11.2023 3 67/442</t>
  </si>
  <si>
    <t>0910129100</t>
  </si>
  <si>
    <t>Решение Совета народных депутатов Киржачского района владимирской области "Об утверждении Порядка определения части территории муниципального образования Киржачский район Владимирской области, на которой могут реализовываться инициативные проекты " от 23.11.2023 3 67/443</t>
  </si>
  <si>
    <t>Р-1.3.1.100</t>
  </si>
  <si>
    <t>Обеспечение мероприятий по оздоровлению детей в каникулярное время</t>
  </si>
  <si>
    <t xml:space="preserve">Постановление администрации Киржачского района от 19.04.2024 №484 "Об организации оздоровления и  занятости детей и подростков  2024 году на территории Киржачского района".   </t>
  </si>
  <si>
    <t>2024 год</t>
  </si>
  <si>
    <t>0910120872</t>
  </si>
  <si>
    <t xml:space="preserve">пп.1.2 абз.18, п. 2.5  пп.2.5.22 </t>
  </si>
  <si>
    <t>323</t>
  </si>
  <si>
    <t>241</t>
  </si>
  <si>
    <t>Р-1.1.1.101</t>
  </si>
  <si>
    <t xml:space="preserve">Поддержка приоритетных направлений развития отрасли образования (организация отдыха детей в каникулярное время) </t>
  </si>
  <si>
    <t>0910171472</t>
  </si>
  <si>
    <t xml:space="preserve">пп.1.2 абз.18       </t>
  </si>
  <si>
    <t>Р-1.3.1.102</t>
  </si>
  <si>
    <t xml:space="preserve">Софинансирование поддержки приоритетных направлений развития отрасли образования (организация отдыха детей в каникулярное время) </t>
  </si>
  <si>
    <t xml:space="preserve">Постановление администрации Киржачского района от 17.04.2023 №454 "Об организации оздоровления и  занятости детей и подростков  2023 году на территории Киржачского района".    </t>
  </si>
  <si>
    <t>09101S1472</t>
  </si>
  <si>
    <t>Постановление администрации Киржачского района от 19.04.2024 №484 "Об организации оздоровления и занятости детей и подростков в 2024 году на территории Киржачского района"</t>
  </si>
  <si>
    <t>Р-4.3.1.103</t>
  </si>
  <si>
    <t xml:space="preserve">Расходы на выплаты по оплате труда работников  органов местного самоуправления  </t>
  </si>
  <si>
    <t>Федеральный закон от 06.10.2003 N 131-ФЗ "Об общих принципах организации местного самоуправления в Российской Федерации" (ст.17,ч.1, п.9.)</t>
  </si>
  <si>
    <t xml:space="preserve">Решение Совета народных депутатов Киржачского муниципального района Владимирской области от 13.12.2024 № 4/66 "Об утверждении Положения об управлении образования администрации Киржачского  муниципального  района Владимирской области"
</t>
  </si>
  <si>
    <t>0910100110</t>
  </si>
  <si>
    <t>Решение Совета народных депутатов Киржачского района от 26.12.2007 №34/546 "Об утверждении нормативных правовых актов об оплате труда муниципальных служащих и лиц, замещающих муниципальные должности в муниципальном образовании  Киржачский район Владимирской области"</t>
  </si>
  <si>
    <t>Р-1.3.1.104</t>
  </si>
  <si>
    <t>Расходы на обеспечение деятельности (оказание услуг) муниципального казённого учреждения «Централизованная бухгалтерия, обслуживающая муниципальные образовательные учреждения Киржачского района Владимирской области»</t>
  </si>
  <si>
    <t>Федеральный закон от 06.10.2003 N 131-ФЗ "Об общих принципах организации местного самоуправления в Российской Федерации"  (ст.17, часть 1, п.3)</t>
  </si>
  <si>
    <t>Постановление главы администрации Киржачского района Владимирской области от 17.11.2011 №1059 «О создании муниципального казенного учреждения «Централизованная бухгалтерия, обслуживающая муниципальные образовательные учреждения Киржачского района Владимирской области»</t>
  </si>
  <si>
    <t>091010Б590</t>
  </si>
  <si>
    <t>Постановление администрации Киржачского района от 29.12.2018 №1990 "Об утверждении Положения об оплате труда работников муниципального казенного учреждения «Централизованная бухгалтерия, обслуживающая муниципальные образовательные учреждения Киржачского района Владимирской области"</t>
  </si>
  <si>
    <t>Расходы на обеспечение деятельности (оказание услуг) муниципального казённого учреждения «Центр ресурсного обеспечения деятельности образовательных учреждений Киржачского района Владимирской области».</t>
  </si>
  <si>
    <t>Решение Совета народных депутатов Киржачского района Владимирской области
от 08.11.2011 г. № 8/81 "О создании муниципального казенного учреждения "Центр ресурсного обеспечения деятельности образовательных учреждений Киржачского района Владимирской области"</t>
  </si>
  <si>
    <t>091010Ш590</t>
  </si>
  <si>
    <t>Постановление главы района от 15.08.2008 №903 "Об оплате труда работников муниципальных учреждений отрасли образования" (Федеральный закон от 06.10.2003 года №131-ФЗ, Закон РФ от 29.12.2012 №273-ФЗ)</t>
  </si>
  <si>
    <t>Р-4.2.1.106</t>
  </si>
  <si>
    <t>Поощрение муниципальных управленческих команд за достижение показателей деятельности органов исполнительной власти субъектов Российской Федерации</t>
  </si>
  <si>
    <t>Федеральный закон от 06.10.2003 N 131-ФЗ "Об общих принципах организации местного самоуправления в Российской Федерации"  (ст.17,ч.1, п.9.)</t>
  </si>
  <si>
    <t>Постановление администрации Киржачского района Владимирской области от 15.07.2024 № 951 «О распределении средств прочей дотации, предоставленной из областного бюджета для поощрения муниципальных управленческих команд за достижение значений (уровней) показателей деятельности исполнительных органов Владимирской области в 2023 году, и утверждении Порядка выплаты поощрения лицам, входящим в муниципальные управленческие команды»</t>
  </si>
  <si>
    <t>Предоставление мер социальной поддержки педагогическим работникам и иным категориям граждан, работающим в муниципальных образовательных организациях, расположенных в сельских населенных пунктах, рабочих поселках, поселках городского типа (поселках, относящихся к городским населенным пунктам)</t>
  </si>
  <si>
    <t xml:space="preserve">
Федеральный закон от 29.12.2012 N 273-ФЗ "Об образовании в Российской Федерации"(статья 47, ч.8)
</t>
  </si>
  <si>
    <t>Закон ВО от 05.10.2020 №73-ОЗ "О наделении органов местного самоуправления муниципальных образований ВО отдельными государственными полномочиями ВО по предоставлению мер социальной поддержки педагогическим работникам и иным категориям  граждан, работающим в муниципальных образовательных организациях, расположенных в сельских населенных пунктах, поселках городского типа (поселках, относящихся к городским населенным пунктам)</t>
  </si>
  <si>
    <t>Постановление администрации Киржачского района от 20.05.2011 №216 « О предоставлении мер социальной поддержки педагогическим работникам и иным специалистам образовательных учреждений системы образования Киржачского района»</t>
  </si>
  <si>
    <t>Р-4.1.2.108</t>
  </si>
  <si>
    <t xml:space="preserve">Социальная поддержка детей-инвалидов дошкольного возраста </t>
  </si>
  <si>
    <t xml:space="preserve">
Федеральный закон от 06.10.2003 N 131-ФЗ "Об общих принципах организации местного самоуправления в Российской Федерации"  (статья 19, ч.2)
</t>
  </si>
  <si>
    <t xml:space="preserve">           Закон ВО от 02.10.2007 N 120-ОЗ  "О социальной поддержке и социальном обслуживании отдельных категорий граждан во Владимирской области" (статья 28)</t>
  </si>
  <si>
    <t>0910170540</t>
  </si>
  <si>
    <t>Закон ВО от 05.12.2005 №184-ОЗ "О наделении органов местного самоуправления отдельными государственными полномочиями ВО по социальной поддержке детей-инвалидов дошкольного возраста"</t>
  </si>
  <si>
    <t>Постановление администрации района от 25.03.2014 №330   О мерах по реализации постановления Губернатора Владимирской области от 29.12.2007 № 976 "О мерах по реализации Закона Владимирской области "О Наделении органов местного самоуправления отдельными государственными полномочиями   Владимирской области по социальной поддержке детей-инвалидов дошкольного возраста"</t>
  </si>
  <si>
    <t>Р-4.3.1.109</t>
  </si>
  <si>
    <t>Предоставление компенсационных выплат родителям (законным представителям), связанных с оказанием мер социальной поддержки отдельным категориям граждан, за организацию подвоза детей в общественные организации муниципального образования Киржачского район, реализующие основные общеобразовательные программы</t>
  </si>
  <si>
    <t>Постановление администрации Киржачского района Владимирской области от 02.02.2022 №160 "Об утверждении порядка финансирования и выплаты компенсации родителям (законным представителям) расходов по подвозу детей в общеобразовательные организации муниципального образования Киржачский район, реализующие основные общеобразовательные программы"</t>
  </si>
  <si>
    <t>Р-4.1.2.110</t>
  </si>
  <si>
    <t>Содержание ребенка в семье опекуна и приемной семье, а также вознаграждение, причитающееся приемному родителю.</t>
  </si>
  <si>
    <t xml:space="preserve">Постановление адм.р-на ВО от 23.03.2021 №348 "О мерах по реализации постановления администрации Владимирской области от 25.01.2021 № 25 «О порядке финансирования и расходования средств областного бюджета на государственное обеспечение и социальную поддержку детей-сирот и детей, оставшихся без попечения родителей, лиц из числа детей-сирот и детей, оставшихся без попечения родителей» </t>
  </si>
  <si>
    <t>0910170650</t>
  </si>
  <si>
    <t>Р-4.1.2.111</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</si>
  <si>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</si>
  <si>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Федеральный закон от 06.10.2003 N 131-ФЗ "Об общих принципах организации местного самоуправления в Российской Федерации"  (статья 19, ч.2);
Федеральный Закон №159-ФЗ от 21.12.1996 "О дополнительных гарантиях по социальной поддержке детей-сирот и детей, оставшихся без попечения родителей" (статья 8.1, пункт 10)</t>
  </si>
  <si>
    <t>Закон ВО от 28.12.2005 №201-ОЗ "О наделении органов местного самоуправления отдельными государственными полномочиями ВО по исполнению мер государственного обеспечения и социальной поддержки детей-сирот и детей, оставшихся без попечения родителей"</t>
  </si>
  <si>
    <t xml:space="preserve">   в целом</t>
  </si>
  <si>
    <t>0910171420</t>
  </si>
  <si>
    <t xml:space="preserve">Постановление адм. Киржачского р-на ВО от 23.03.2021 №348 "О мерах по реализации постановления администрации Владимирской области от 25.01.2021 № 25 «О порядке финансирования и расходования средств областного бюджета на государственное обеспечение и социальную поддержку детей-сирот и детей, оставшихся без попечения родителей, лиц из числа детей-сирот и детей, оставшихся без попечения родителей» </t>
  </si>
  <si>
    <t>Р-4.1.1.112</t>
  </si>
  <si>
    <t>Компенсация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</si>
  <si>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 xml:space="preserve">
Федеральный закон от 06.10.2003 N 131-ФЗ "Об общих принципах организации местного самоуправления в Российской Федерации"  (статья 19, ч.2);       Федеральный закон от 06.10.2003 N 131-ФЗ "Об общих принципах организации местного самоуправления в Российской Федерации" (ст.65, часть 5)</t>
  </si>
  <si>
    <t xml:space="preserve">Закон Владимирской области от 08.02.2007 №3-ОЗ "О  наделении органов местного самоуправления отдельными государственными полномочиями ВО по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t>
  </si>
  <si>
    <t>0910170560</t>
  </si>
  <si>
    <t>Постановление адм. Киржачского района ВО от 06.12.2021 №1784 от 06.12.2021 "Об утверждении порядка расходования субвенции, выделенной из областного бюджета на компенсацию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</si>
  <si>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Р-4.1.2.113</t>
  </si>
  <si>
    <t>Обеспечение полномочий по организации и осуществлению деятельности по опеке и попечительству в отношении несовершеннолетних граждан</t>
  </si>
  <si>
    <t>Федеральный закон от 06.10.2003 N 131-ФЗ "Об общих принципах организации местного самоуправления в Российской Федерации"  (статья 19, ч.2);                                               Федеральный Закон №48-ФЗ от 24.04.2008 "Об опеке и попечительстве"                             (статья 6, ч.1, п.1.1.)</t>
  </si>
  <si>
    <t>Закон ВО от 05.08.2009 №77-ОЗ "О наделении органов местного самоуправления государственными полномочиями по организации и осуществлению деятельности по опеке и попечительству в отношении несовершеннолетних граждан Владимирской области"</t>
  </si>
  <si>
    <t>0910170070</t>
  </si>
  <si>
    <t>Постановление адм. Киржачского района от 19.03.2013 №346 "О порядке предоставления и расходования субвенции, выделенной из областного бюджета на выполнение государственных полномочий по организации и осуществлению деятельности по опеке и попечительству в отношении несовершеннолетних в Киржачском районе"</t>
  </si>
  <si>
    <t>Р-2.3.1.114</t>
  </si>
  <si>
    <t>Проведение МБУ ДО "Детский оздоровительно-образовательный спортивный центр" массовых спортивных мероприятий для всех групп населения согласно календарному плану физкультурно-оздоровительных мероприятий"</t>
  </si>
  <si>
    <t>Федеральный закон от 06.10.2003 N 131-ФЗ "Об общих принципах организации местного самоуправления в Российской Федерации" (ст.15, ч.1, п.26)</t>
  </si>
  <si>
    <t>Постановление администрации Киржачского района от 17.04.2023 №451 "О внесении изменений в постановление администрации Киржачского района Владимирской области от 17.01.2020 №38 "Об утверждении порядка расходования средств бюджета муниципального образования Киржачского района, предусмотренных на реализацию программы муниципального образования Киржачский район "Развитие физической культуры и спорта на территории Киржачского района"</t>
  </si>
  <si>
    <t>1800120013</t>
  </si>
  <si>
    <t>Р-2.1.1.115</t>
  </si>
  <si>
    <t>Содержание объектов спортивной инфраструктуры муниципальной собственности для занятий физической культурой и спортом (МБУ ДО "ДООСЦ") (Предоставление субсидий бюджетным, автономным учреждениям и иным некоммерческим организациям)</t>
  </si>
  <si>
    <t>Федеральный закон от 06.10.2003 N 131-ФЗ "Об общих принципах организации местного самоуправления в Российской Федерации"                                  (ст.15, ч.1, п.26)</t>
  </si>
  <si>
    <t>Соглашение о предоставлении иного межбюджетного трансферта на содержание объектов спортивной инфраструктуры муниципальной собственности для занятий физической культурой и спортом из областного бюджета бюджету Киржачского района Владимирской области от 15.02.2024 № 11-04/24МБТ</t>
  </si>
  <si>
    <t>1800172003</t>
  </si>
  <si>
    <t>774</t>
  </si>
  <si>
    <t>Управление образования администрации Киржачского муниципального района Владимирской области</t>
  </si>
  <si>
    <t>Финансовое управление администрации Киржачского района</t>
  </si>
  <si>
    <t>Федеральный закон от 06.10.2003 N 131-ФЗ "Об общих принципах организации местного самоуправления в Российской Федерации" (ст.15, подст.1, п.1)</t>
  </si>
  <si>
    <t>Решение Совета народных депутатов района от 26.12.2007г№34/546 "Об утверждении нормативных правовых актов об оплате труда муниципальных служащих и лиц, замещающих муниципальные должности в муниципальном образовании Киржачский район Владимирской области"</t>
  </si>
  <si>
    <t>01.01.2008г.</t>
  </si>
  <si>
    <t>100</t>
  </si>
  <si>
    <t xml:space="preserve">Расходы на обеспечение  функций органов местного самоуправления  </t>
  </si>
  <si>
    <t xml:space="preserve">Постановление администрации Киржачского района  от 29.03.2013г.№435 "Об утверждении Положения о финансовом управлении администрации Киржачского района" </t>
  </si>
  <si>
    <t>29.03.2013 г</t>
  </si>
  <si>
    <t>Р-4.2.1.003</t>
  </si>
  <si>
    <t>Расходы на обеспечение деятельности (оказание услуг) муниципального казенного учреждения "Финансовый центр Киржачского района Владимирской области"</t>
  </si>
  <si>
    <r>
      <t xml:space="preserve">Постановление администрации Киржачского района  от 28.12.2016г.№1518 "Об утверждении Положения об оплате труда работников муниципального казенного учреждения "Финансовый центр Киржачского района Владимирской области",         </t>
    </r>
    <r>
      <rPr>
        <i/>
        <sz val="9"/>
        <rFont val="Times New Roman"/>
        <family val="1"/>
        <charset val="204"/>
      </rPr>
      <t xml:space="preserve">              </t>
    </r>
  </si>
  <si>
    <t>28.12.2016г.</t>
  </si>
  <si>
    <t>999000Ф590</t>
  </si>
  <si>
    <t>Расходы на выполнение обязательств муниципального района, связанных с исполнением решений судов</t>
  </si>
  <si>
    <t>Постановление администрации Киржачского района от 18.12.2013г.№1727 "О порядке финансирования расходов, связанных с исполнением решений судов и возмещением прочих судебных расходов"</t>
  </si>
  <si>
    <t>18.12.2013г.</t>
  </si>
  <si>
    <t xml:space="preserve">Резерв финансовых средств на выполнение условий софинансирования участия в федеральных и областных программах, национальных проектах и иных мероприятий, а также решений, принимаемых на муниципальном уровне </t>
  </si>
  <si>
    <t>Постановление администрации Киржачского района Владимирской области от 30.10.2024г.№1591 "Об утверждении Порядка принятия решений об использовании (перераспределении) зарезервированных в бюджете муниципаьного образования Киржачский район средств"</t>
  </si>
  <si>
    <t>30.10.2024 г.</t>
  </si>
  <si>
    <t>9990021250</t>
  </si>
  <si>
    <t>Предоставление дотации на выравнивание бюджетной обеспеченности поселений района</t>
  </si>
  <si>
    <t>Решение Совета народных депутатов от 30.05.2019 №58/401"О порядке и условиях предоставления межбюджетных трансфертов из бюджета муниципального образования Киржачский район бюджетам муниципальных образований поселений, расположенных на территории Киржачского района"</t>
  </si>
  <si>
    <t>1470170860</t>
  </si>
  <si>
    <t>511</t>
  </si>
  <si>
    <t>1470180010</t>
  </si>
  <si>
    <t>500</t>
  </si>
  <si>
    <t>Предоставление прочих межбюджетных трансфертов на сбалансированность бюджетов поселений из бюджета муниципального образования Киржачский район</t>
  </si>
  <si>
    <t xml:space="preserve">Решение Совета народных депутатов от 30.05.2019 №58/401"О порядке и условиях предоставления межбюджетных трансфертов из бюджета муниципального образования Киржачский район бюджетам муниципальных образований поселений, расположенных на территории Киржачского района" </t>
  </si>
  <si>
    <t>9990080020</t>
  </si>
  <si>
    <t>Постановление администрации Киржачского района от 20.06.2019 №881 "Об утверждении Порядка предоставления иных межбюджетных трансфертов бюджетам муниципальных образований поселений из бюджета муниципального образования Киржачский район"</t>
  </si>
  <si>
    <t>ИТОГО</t>
  </si>
  <si>
    <t>УСЛОВНО УТВЕРЖДЕННЫЕ</t>
  </si>
  <si>
    <t>ВСЕГО</t>
  </si>
</sst>
</file>

<file path=xl/styles.xml><?xml version="1.0" encoding="utf-8"?>
<styleSheet xmlns="http://schemas.openxmlformats.org/spreadsheetml/2006/main">
  <numFmts count="4">
    <numFmt numFmtId="164" formatCode="#,##0.00&quot;р.&quot;"/>
    <numFmt numFmtId="165" formatCode="#,##0.00\ &quot;₽&quot;"/>
    <numFmt numFmtId="166" formatCode="#,##0.0"/>
    <numFmt numFmtId="167" formatCode="0.0"/>
  </numFmts>
  <fonts count="36">
    <font>
      <sz val="10"/>
      <name val="Arial Cyr"/>
      <charset val="204"/>
    </font>
    <font>
      <sz val="11"/>
      <color rgb="FF006100"/>
      <name val="Calibri"/>
      <family val="2"/>
      <charset val="204"/>
      <scheme val="minor"/>
    </font>
    <font>
      <b/>
      <sz val="12"/>
      <name val="Times New Roman"/>
      <family val="1"/>
      <charset val="204"/>
    </font>
    <font>
      <sz val="10"/>
      <name val="Times New Roman"/>
      <family val="1"/>
      <charset val="204"/>
    </font>
    <font>
      <sz val="9"/>
      <name val="Times New Roman"/>
      <family val="1"/>
      <charset val="204"/>
    </font>
    <font>
      <sz val="8"/>
      <name val="Times New Roman"/>
      <family val="1"/>
      <charset val="204"/>
    </font>
    <font>
      <b/>
      <sz val="10"/>
      <name val="Times New Roman"/>
      <family val="1"/>
      <charset val="204"/>
    </font>
    <font>
      <b/>
      <u/>
      <sz val="10"/>
      <name val="Times New Roman"/>
      <family val="1"/>
      <charset val="204"/>
    </font>
    <font>
      <sz val="7"/>
      <name val="Times New Roman"/>
      <family val="1"/>
      <charset val="204"/>
    </font>
    <font>
      <sz val="12"/>
      <name val="Times New Roman"/>
      <family val="1"/>
      <charset val="204"/>
    </font>
    <font>
      <b/>
      <sz val="9"/>
      <name val="Times New Roman"/>
      <family val="1"/>
      <charset val="204"/>
    </font>
    <font>
      <u/>
      <sz val="10"/>
      <name val="Times New Roman"/>
      <family val="1"/>
      <charset val="204"/>
    </font>
    <font>
      <sz val="8"/>
      <name val="Arial Cyr"/>
      <charset val="204"/>
    </font>
    <font>
      <b/>
      <sz val="8"/>
      <name val="Times New Roman"/>
      <family val="1"/>
      <charset val="204"/>
    </font>
    <font>
      <i/>
      <sz val="10"/>
      <name val="Times New Roman"/>
      <family val="1"/>
      <charset val="204"/>
    </font>
    <font>
      <i/>
      <sz val="9"/>
      <name val="Times New Roman"/>
      <family val="1"/>
      <charset val="204"/>
    </font>
    <font>
      <b/>
      <i/>
      <u/>
      <sz val="10"/>
      <name val="Times New Roman"/>
      <family val="1"/>
      <charset val="204"/>
    </font>
    <font>
      <sz val="7"/>
      <color rgb="FFFF0000"/>
      <name val="Times New Roman"/>
      <family val="1"/>
      <charset val="204"/>
    </font>
    <font>
      <b/>
      <i/>
      <sz val="10"/>
      <name val="Times New Roman"/>
      <family val="1"/>
      <charset val="204"/>
    </font>
    <font>
      <sz val="10"/>
      <name val="Arial Cyr"/>
      <charset val="204"/>
    </font>
    <font>
      <b/>
      <sz val="11"/>
      <color theme="1"/>
      <name val="Calibri"/>
      <family val="2"/>
      <charset val="204"/>
      <scheme val="minor"/>
    </font>
    <font>
      <sz val="12"/>
      <name val="Arial Cyr"/>
      <charset val="204"/>
    </font>
    <font>
      <b/>
      <sz val="8"/>
      <name val="Arial Cyr"/>
      <charset val="204"/>
    </font>
    <font>
      <sz val="14"/>
      <name val="Times New Roman"/>
      <family val="1"/>
      <charset val="204"/>
    </font>
    <font>
      <b/>
      <sz val="10"/>
      <name val="Arial Cyr"/>
      <charset val="204"/>
    </font>
    <font>
      <b/>
      <sz val="10"/>
      <color rgb="FF000000"/>
      <name val="Arial Cyr"/>
    </font>
    <font>
      <sz val="11"/>
      <name val="Times New Roman"/>
      <family val="1"/>
      <charset val="204"/>
    </font>
    <font>
      <b/>
      <sz val="11"/>
      <name val="Times New Roman"/>
      <family val="1"/>
      <charset val="204"/>
    </font>
    <font>
      <sz val="16"/>
      <name val="Times New Roman"/>
      <family val="1"/>
      <charset val="204"/>
    </font>
    <font>
      <b/>
      <sz val="11"/>
      <color theme="1"/>
      <name val="Times New Roman"/>
      <family val="1"/>
      <charset val="204"/>
    </font>
    <font>
      <b/>
      <sz val="9"/>
      <color theme="1"/>
      <name val="Times New Roman"/>
      <family val="1"/>
      <charset val="204"/>
    </font>
    <font>
      <sz val="9"/>
      <color theme="1"/>
      <name val="Times New Roman"/>
      <family val="1"/>
      <charset val="204"/>
    </font>
    <font>
      <b/>
      <sz val="10"/>
      <color theme="1"/>
      <name val="Times New Roman"/>
      <family val="1"/>
      <charset val="204"/>
    </font>
    <font>
      <sz val="10"/>
      <color theme="1"/>
      <name val="Times New Roman"/>
      <family val="1"/>
      <charset val="204"/>
    </font>
    <font>
      <sz val="10"/>
      <color indexed="8"/>
      <name val="Times New Roman"/>
      <family val="1"/>
      <charset val="204"/>
    </font>
    <font>
      <sz val="10"/>
      <color theme="1"/>
      <name val="Calibri"/>
      <family val="2"/>
      <charset val="204"/>
      <scheme val="minor"/>
    </font>
  </fonts>
  <fills count="9">
    <fill>
      <patternFill patternType="none"/>
    </fill>
    <fill>
      <patternFill patternType="gray125"/>
    </fill>
    <fill>
      <patternFill patternType="solid">
        <fgColor rgb="FFC6EFCE"/>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indexed="65"/>
        <bgColor indexed="64"/>
      </patternFill>
    </fill>
    <fill>
      <patternFill patternType="solid">
        <fgColor theme="9" tint="0.79998168889431442"/>
        <bgColor indexed="64"/>
      </patternFill>
    </fill>
  </fills>
  <borders count="6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style="thin">
        <color indexed="64"/>
      </right>
      <top/>
      <bottom style="thin">
        <color rgb="FF000000"/>
      </bottom>
      <diagonal/>
    </border>
    <border>
      <left style="thin">
        <color indexed="64"/>
      </left>
      <right style="thin">
        <color indexed="64"/>
      </right>
      <top/>
      <bottom style="thin">
        <color indexed="9"/>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9"/>
      </bottom>
      <diagonal/>
    </border>
    <border>
      <left style="thin">
        <color indexed="64"/>
      </left>
      <right style="medium">
        <color indexed="64"/>
      </right>
      <top style="thin">
        <color indexed="64"/>
      </top>
      <bottom style="thin">
        <color indexed="9"/>
      </bottom>
      <diagonal/>
    </border>
    <border>
      <left style="thin">
        <color indexed="64"/>
      </left>
      <right style="medium">
        <color indexed="64"/>
      </right>
      <top/>
      <bottom style="thin">
        <color indexed="9"/>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0" fontId="1" fillId="2" borderId="0" applyNumberFormat="0" applyBorder="0" applyAlignment="0" applyProtection="0"/>
    <xf numFmtId="0" fontId="19" fillId="0" borderId="0"/>
    <xf numFmtId="0" fontId="25" fillId="0" borderId="25">
      <alignment vertical="top" wrapText="1"/>
    </xf>
  </cellStyleXfs>
  <cellXfs count="1017">
    <xf numFmtId="0" fontId="0" fillId="0" borderId="0" xfId="0"/>
    <xf numFmtId="0" fontId="3" fillId="0" borderId="0" xfId="0" applyFont="1" applyFill="1"/>
    <xf numFmtId="49" fontId="3" fillId="0" borderId="3" xfId="0" applyNumberFormat="1" applyFont="1" applyFill="1" applyBorder="1" applyAlignment="1">
      <alignment horizontal="center" vertical="top"/>
    </xf>
    <xf numFmtId="0" fontId="8" fillId="0" borderId="0" xfId="0" applyFont="1" applyFill="1"/>
    <xf numFmtId="4" fontId="3" fillId="0" borderId="3" xfId="0" applyNumberFormat="1" applyFont="1" applyFill="1" applyBorder="1" applyAlignment="1">
      <alignment horizontal="center" vertical="top"/>
    </xf>
    <xf numFmtId="49" fontId="6" fillId="0" borderId="3" xfId="0" applyNumberFormat="1" applyFont="1" applyFill="1" applyBorder="1" applyAlignment="1">
      <alignment horizontal="center" vertical="top"/>
    </xf>
    <xf numFmtId="4" fontId="6" fillId="0" borderId="3" xfId="0" applyNumberFormat="1" applyFont="1" applyFill="1" applyBorder="1" applyAlignment="1">
      <alignment horizontal="center" vertical="top"/>
    </xf>
    <xf numFmtId="4" fontId="7" fillId="0" borderId="3" xfId="0" applyNumberFormat="1" applyFont="1" applyFill="1" applyBorder="1" applyAlignment="1">
      <alignment horizontal="center" vertical="top"/>
    </xf>
    <xf numFmtId="0" fontId="3" fillId="0" borderId="4" xfId="0" applyFont="1" applyFill="1" applyBorder="1" applyAlignment="1">
      <alignment vertical="top" wrapText="1"/>
    </xf>
    <xf numFmtId="49" fontId="3" fillId="0" borderId="3" xfId="0" applyNumberFormat="1" applyFont="1" applyFill="1" applyBorder="1" applyAlignment="1">
      <alignment horizontal="center"/>
    </xf>
    <xf numFmtId="0" fontId="8" fillId="0" borderId="1" xfId="0" applyFont="1" applyFill="1" applyBorder="1"/>
    <xf numFmtId="0" fontId="8" fillId="0" borderId="0" xfId="0" applyFont="1" applyFill="1" applyBorder="1"/>
    <xf numFmtId="49" fontId="3" fillId="0" borderId="2" xfId="0" applyNumberFormat="1" applyFont="1" applyFill="1" applyBorder="1" applyAlignment="1">
      <alignment horizontal="center"/>
    </xf>
    <xf numFmtId="0" fontId="4" fillId="0" borderId="3" xfId="0" applyFont="1" applyFill="1" applyBorder="1" applyAlignment="1">
      <alignment horizontal="left" vertical="top" wrapText="1" shrinkToFit="1"/>
    </xf>
    <xf numFmtId="4" fontId="6" fillId="0" borderId="3" xfId="0" applyNumberFormat="1" applyFont="1" applyFill="1" applyBorder="1" applyAlignment="1">
      <alignment horizontal="center" vertical="top" shrinkToFit="1"/>
    </xf>
    <xf numFmtId="4" fontId="7" fillId="0" borderId="3" xfId="0" applyNumberFormat="1" applyFont="1" applyFill="1" applyBorder="1" applyAlignment="1">
      <alignment horizontal="center" vertical="top" shrinkToFit="1"/>
    </xf>
    <xf numFmtId="49" fontId="6" fillId="0" borderId="3" xfId="0" applyNumberFormat="1" applyFont="1" applyFill="1" applyBorder="1" applyAlignment="1">
      <alignment horizontal="center" vertical="top" wrapText="1"/>
    </xf>
    <xf numFmtId="0" fontId="3" fillId="0" borderId="3" xfId="0" applyFont="1" applyFill="1" applyBorder="1" applyAlignment="1">
      <alignment horizontal="left" vertical="top" wrapText="1"/>
    </xf>
    <xf numFmtId="0" fontId="4" fillId="0" borderId="3" xfId="0" applyNumberFormat="1" applyFont="1" applyFill="1" applyBorder="1" applyAlignment="1" applyProtection="1">
      <alignment horizontal="left" vertical="top" wrapText="1" shrinkToFit="1"/>
      <protection locked="0"/>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shrinkToFit="1"/>
    </xf>
    <xf numFmtId="0" fontId="3" fillId="0" borderId="0" xfId="0" applyFont="1" applyFill="1" applyBorder="1" applyAlignment="1">
      <alignment horizontal="justify" vertical="top" wrapText="1"/>
    </xf>
    <xf numFmtId="0" fontId="3" fillId="0" borderId="0" xfId="0" applyFont="1" applyFill="1" applyBorder="1" applyAlignment="1">
      <alignment vertical="top"/>
    </xf>
    <xf numFmtId="0" fontId="3" fillId="0" borderId="0" xfId="0" applyFont="1" applyFill="1" applyAlignment="1">
      <alignment vertical="top"/>
    </xf>
    <xf numFmtId="4" fontId="6" fillId="0" borderId="2" xfId="0" applyNumberFormat="1" applyFont="1" applyFill="1" applyBorder="1" applyAlignment="1">
      <alignment horizontal="center" vertical="top" shrinkToFit="1"/>
    </xf>
    <xf numFmtId="4" fontId="7" fillId="0" borderId="2" xfId="0" applyNumberFormat="1" applyFont="1" applyFill="1" applyBorder="1" applyAlignment="1">
      <alignment horizontal="center" vertical="top" shrinkToFit="1"/>
    </xf>
    <xf numFmtId="49" fontId="6" fillId="0" borderId="4" xfId="0" applyNumberFormat="1" applyFont="1" applyFill="1" applyBorder="1" applyAlignment="1">
      <alignment horizontal="center" vertical="top" wrapText="1"/>
    </xf>
    <xf numFmtId="4" fontId="6" fillId="0" borderId="4" xfId="0" applyNumberFormat="1" applyFont="1" applyFill="1" applyBorder="1" applyAlignment="1">
      <alignment horizontal="center" vertical="top" shrinkToFit="1"/>
    </xf>
    <xf numFmtId="0" fontId="3" fillId="0" borderId="0" xfId="0" applyFont="1" applyFill="1" applyBorder="1"/>
    <xf numFmtId="0" fontId="3" fillId="0" borderId="3" xfId="0" applyNumberFormat="1" applyFont="1" applyFill="1" applyBorder="1" applyAlignment="1">
      <alignment horizontal="left" vertical="top" wrapText="1"/>
    </xf>
    <xf numFmtId="0" fontId="5" fillId="0" borderId="3" xfId="0" applyFont="1" applyFill="1" applyBorder="1" applyAlignment="1">
      <alignment horizontal="left" vertical="top" wrapText="1"/>
    </xf>
    <xf numFmtId="2" fontId="3" fillId="0" borderId="2" xfId="0" applyNumberFormat="1" applyFont="1" applyFill="1" applyBorder="1" applyAlignment="1">
      <alignment horizontal="left" vertical="top" wrapText="1"/>
    </xf>
    <xf numFmtId="4" fontId="3" fillId="0" borderId="3" xfId="0" applyNumberFormat="1" applyFont="1" applyFill="1" applyBorder="1" applyAlignment="1">
      <alignment horizontal="center" vertical="top" wrapText="1"/>
    </xf>
    <xf numFmtId="49" fontId="3" fillId="0" borderId="2" xfId="0" applyNumberFormat="1" applyFont="1" applyFill="1" applyBorder="1" applyAlignment="1">
      <alignment horizontal="center" vertical="top" wrapText="1"/>
    </xf>
    <xf numFmtId="0" fontId="3" fillId="0" borderId="6" xfId="0" applyFont="1" applyFill="1" applyBorder="1" applyAlignment="1">
      <alignment horizontal="left" vertical="top" wrapText="1"/>
    </xf>
    <xf numFmtId="4" fontId="3" fillId="0" borderId="0" xfId="0" applyNumberFormat="1" applyFont="1" applyFill="1"/>
    <xf numFmtId="2" fontId="3" fillId="0" borderId="0" xfId="0" applyNumberFormat="1" applyFont="1" applyFill="1"/>
    <xf numFmtId="0" fontId="9" fillId="0" borderId="0" xfId="0" applyFont="1" applyFill="1"/>
    <xf numFmtId="0" fontId="3" fillId="3" borderId="3" xfId="0" applyFont="1" applyFill="1" applyBorder="1" applyAlignment="1">
      <alignment horizontal="center" vertical="top"/>
    </xf>
    <xf numFmtId="0" fontId="4" fillId="3" borderId="3" xfId="0" applyFont="1" applyFill="1" applyBorder="1" applyAlignment="1">
      <alignment horizontal="center" vertical="top"/>
    </xf>
    <xf numFmtId="49" fontId="3" fillId="3" borderId="3" xfId="0" applyNumberFormat="1" applyFont="1" applyFill="1" applyBorder="1" applyAlignment="1">
      <alignment horizontal="center" vertical="top"/>
    </xf>
    <xf numFmtId="4" fontId="3" fillId="0" borderId="7" xfId="0" applyNumberFormat="1" applyFont="1" applyFill="1" applyBorder="1" applyAlignment="1">
      <alignment horizontal="center" vertical="top"/>
    </xf>
    <xf numFmtId="0" fontId="4" fillId="0" borderId="3" xfId="0" applyFont="1" applyFill="1" applyBorder="1" applyAlignment="1">
      <alignment horizontal="left" vertical="top" wrapText="1"/>
    </xf>
    <xf numFmtId="0" fontId="4" fillId="0" borderId="3" xfId="0" applyFont="1" applyFill="1" applyBorder="1" applyAlignment="1">
      <alignment horizontal="center" vertical="top" wrapText="1"/>
    </xf>
    <xf numFmtId="0" fontId="3" fillId="4" borderId="0" xfId="0" applyFont="1" applyFill="1" applyAlignment="1">
      <alignment horizontal="center" vertical="top"/>
    </xf>
    <xf numFmtId="0" fontId="3" fillId="4" borderId="0" xfId="0" applyFont="1" applyFill="1" applyAlignment="1">
      <alignment horizontal="center"/>
    </xf>
    <xf numFmtId="49" fontId="3" fillId="0" borderId="7" xfId="0" applyNumberFormat="1" applyFont="1" applyFill="1" applyBorder="1" applyAlignment="1">
      <alignment horizontal="center" vertical="top"/>
    </xf>
    <xf numFmtId="0" fontId="3" fillId="0" borderId="2" xfId="0" applyFont="1" applyFill="1" applyBorder="1" applyAlignment="1">
      <alignment vertical="top" wrapText="1" shrinkToFit="1"/>
    </xf>
    <xf numFmtId="0" fontId="3" fillId="0" borderId="2" xfId="0" applyNumberFormat="1" applyFont="1" applyFill="1" applyBorder="1" applyAlignment="1">
      <alignment horizontal="center" vertical="top" wrapText="1" shrinkToFit="1"/>
    </xf>
    <xf numFmtId="0" fontId="3" fillId="0" borderId="3" xfId="0" applyFont="1" applyFill="1" applyBorder="1" applyAlignment="1">
      <alignment horizontal="center" vertical="top" wrapText="1"/>
    </xf>
    <xf numFmtId="0" fontId="3" fillId="0" borderId="3" xfId="0" applyFont="1" applyFill="1" applyBorder="1" applyAlignment="1">
      <alignment horizontal="center" vertical="top" wrapText="1" shrinkToFit="1"/>
    </xf>
    <xf numFmtId="0" fontId="3" fillId="0" borderId="2" xfId="0" applyFont="1" applyFill="1" applyBorder="1" applyAlignment="1">
      <alignment vertical="top"/>
    </xf>
    <xf numFmtId="0" fontId="3" fillId="0" borderId="4" xfId="0" applyFont="1" applyFill="1" applyBorder="1" applyAlignment="1">
      <alignment vertical="top"/>
    </xf>
    <xf numFmtId="0" fontId="3" fillId="0" borderId="4" xfId="0" applyFont="1" applyFill="1" applyBorder="1" applyAlignment="1">
      <alignment vertical="top" wrapText="1" shrinkToFit="1"/>
    </xf>
    <xf numFmtId="0" fontId="4" fillId="0" borderId="3" xfId="0" applyNumberFormat="1" applyFont="1" applyFill="1" applyBorder="1" applyAlignment="1">
      <alignment horizontal="left" vertical="top" wrapText="1"/>
    </xf>
    <xf numFmtId="0" fontId="3" fillId="0" borderId="3" xfId="0" applyFont="1" applyFill="1" applyBorder="1" applyAlignment="1">
      <alignment horizontal="center" vertical="top" shrinkToFit="1"/>
    </xf>
    <xf numFmtId="0" fontId="3" fillId="0" borderId="7" xfId="0" applyFont="1" applyFill="1" applyBorder="1" applyAlignment="1">
      <alignment vertical="top"/>
    </xf>
    <xf numFmtId="0" fontId="3" fillId="0" borderId="7" xfId="0" applyFont="1" applyFill="1" applyBorder="1" applyAlignment="1">
      <alignment vertical="top" wrapText="1" shrinkToFit="1"/>
    </xf>
    <xf numFmtId="2" fontId="7" fillId="0" borderId="2" xfId="0" applyNumberFormat="1" applyFont="1" applyFill="1" applyBorder="1" applyAlignment="1">
      <alignment horizontal="center" vertical="top"/>
    </xf>
    <xf numFmtId="2" fontId="3" fillId="0" borderId="2" xfId="0" applyNumberFormat="1" applyFont="1" applyFill="1" applyBorder="1" applyAlignment="1">
      <alignment horizontal="center" vertical="top"/>
    </xf>
    <xf numFmtId="165" fontId="3" fillId="0" borderId="2" xfId="0" applyNumberFormat="1" applyFont="1" applyFill="1" applyBorder="1" applyAlignment="1">
      <alignment horizontal="center" vertical="top"/>
    </xf>
    <xf numFmtId="4" fontId="3" fillId="0" borderId="3" xfId="0" applyNumberFormat="1" applyFont="1" applyFill="1" applyBorder="1" applyAlignment="1">
      <alignment horizontal="center"/>
    </xf>
    <xf numFmtId="4" fontId="11" fillId="0" borderId="3" xfId="0" applyNumberFormat="1" applyFont="1" applyFill="1" applyBorder="1" applyAlignment="1">
      <alignment horizontal="center" vertical="top"/>
    </xf>
    <xf numFmtId="4" fontId="7" fillId="0" borderId="3" xfId="0" applyNumberFormat="1" applyFont="1" applyFill="1" applyBorder="1" applyAlignment="1">
      <alignment horizontal="center" vertical="top" wrapText="1"/>
    </xf>
    <xf numFmtId="4" fontId="14" fillId="0" borderId="3" xfId="0" applyNumberFormat="1" applyFont="1" applyFill="1" applyBorder="1" applyAlignment="1">
      <alignment horizontal="center" vertical="top"/>
    </xf>
    <xf numFmtId="4" fontId="14" fillId="0" borderId="2" xfId="0" applyNumberFormat="1" applyFont="1" applyFill="1" applyBorder="1" applyAlignment="1">
      <alignment horizontal="center" vertical="top"/>
    </xf>
    <xf numFmtId="4" fontId="16" fillId="0" borderId="2" xfId="0" applyNumberFormat="1" applyFont="1" applyFill="1" applyBorder="1" applyAlignment="1">
      <alignment horizontal="center" vertical="top"/>
    </xf>
    <xf numFmtId="0" fontId="4" fillId="3" borderId="3" xfId="0" applyFont="1" applyFill="1" applyBorder="1" applyAlignment="1">
      <alignment horizontal="center" vertical="center" wrapText="1"/>
    </xf>
    <xf numFmtId="0" fontId="17" fillId="0" borderId="0" xfId="0" applyFont="1" applyFill="1" applyBorder="1"/>
    <xf numFmtId="0" fontId="8" fillId="4" borderId="0" xfId="0" applyFont="1" applyFill="1" applyBorder="1"/>
    <xf numFmtId="2" fontId="6" fillId="0" borderId="2" xfId="0" applyNumberFormat="1" applyFont="1" applyFill="1" applyBorder="1" applyAlignment="1">
      <alignment horizontal="center" vertical="top"/>
    </xf>
    <xf numFmtId="4" fontId="6" fillId="0" borderId="3" xfId="0" applyNumberFormat="1" applyFont="1" applyFill="1" applyBorder="1" applyAlignment="1">
      <alignment horizontal="center" vertical="top" wrapText="1"/>
    </xf>
    <xf numFmtId="4" fontId="18" fillId="0" borderId="2" xfId="0" applyNumberFormat="1" applyFont="1" applyFill="1" applyBorder="1" applyAlignment="1">
      <alignment horizontal="center" vertical="top"/>
    </xf>
    <xf numFmtId="0" fontId="3" fillId="0" borderId="2" xfId="0" applyFont="1" applyFill="1" applyBorder="1" applyAlignment="1">
      <alignment horizontal="center" vertical="top" wrapText="1" shrinkToFit="1"/>
    </xf>
    <xf numFmtId="0" fontId="3" fillId="0" borderId="7" xfId="0" applyFont="1" applyFill="1" applyBorder="1" applyAlignment="1">
      <alignment horizontal="center" vertical="top" wrapText="1" shrinkToFit="1"/>
    </xf>
    <xf numFmtId="49" fontId="6" fillId="0" borderId="4" xfId="0" applyNumberFormat="1" applyFont="1" applyFill="1" applyBorder="1" applyAlignment="1">
      <alignment horizontal="center" vertical="top"/>
    </xf>
    <xf numFmtId="49" fontId="6" fillId="0" borderId="7" xfId="0" applyNumberFormat="1" applyFont="1" applyFill="1" applyBorder="1" applyAlignment="1">
      <alignment horizontal="center" vertical="top"/>
    </xf>
    <xf numFmtId="49" fontId="6" fillId="0" borderId="2" xfId="0" applyNumberFormat="1" applyFont="1" applyFill="1" applyBorder="1" applyAlignment="1">
      <alignment horizontal="center" vertical="top"/>
    </xf>
    <xf numFmtId="4" fontId="6" fillId="0" borderId="2" xfId="0" applyNumberFormat="1" applyFont="1" applyFill="1" applyBorder="1" applyAlignment="1">
      <alignment horizontal="center" vertical="top"/>
    </xf>
    <xf numFmtId="4" fontId="6" fillId="0" borderId="4" xfId="0" applyNumberFormat="1" applyFont="1" applyFill="1" applyBorder="1" applyAlignment="1">
      <alignment horizontal="center" vertical="top"/>
    </xf>
    <xf numFmtId="4" fontId="6" fillId="0" borderId="7" xfId="0" applyNumberFormat="1" applyFont="1" applyFill="1" applyBorder="1" applyAlignment="1">
      <alignment horizontal="center" vertical="top"/>
    </xf>
    <xf numFmtId="0" fontId="3" fillId="0" borderId="2"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2"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7" xfId="0" applyFont="1" applyFill="1" applyBorder="1" applyAlignment="1">
      <alignment horizontal="left" vertical="top" wrapText="1"/>
    </xf>
    <xf numFmtId="0" fontId="4" fillId="0" borderId="2"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7"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2"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2" xfId="0" applyNumberFormat="1" applyFont="1" applyFill="1" applyBorder="1" applyAlignment="1" applyProtection="1">
      <alignment horizontal="left" vertical="top" wrapText="1" shrinkToFit="1"/>
      <protection locked="0"/>
    </xf>
    <xf numFmtId="0" fontId="4" fillId="0" borderId="4" xfId="0" applyNumberFormat="1" applyFont="1" applyFill="1" applyBorder="1" applyAlignment="1" applyProtection="1">
      <alignment horizontal="left" vertical="top" wrapText="1" shrinkToFit="1"/>
      <protection locked="0"/>
    </xf>
    <xf numFmtId="0" fontId="4" fillId="0" borderId="7" xfId="0" applyNumberFormat="1" applyFont="1" applyFill="1" applyBorder="1" applyAlignment="1" applyProtection="1">
      <alignment horizontal="left" vertical="top" wrapText="1" shrinkToFit="1"/>
      <protection locked="0"/>
    </xf>
    <xf numFmtId="0" fontId="4" fillId="0" borderId="2" xfId="0" applyFont="1" applyFill="1" applyBorder="1" applyAlignment="1">
      <alignment horizontal="left" vertical="top" wrapText="1"/>
    </xf>
    <xf numFmtId="0" fontId="3" fillId="0" borderId="0" xfId="0" applyFont="1" applyFill="1" applyAlignment="1">
      <alignment horizontal="left"/>
    </xf>
    <xf numFmtId="0" fontId="3" fillId="0" borderId="2" xfId="0" applyFont="1" applyFill="1" applyBorder="1" applyAlignment="1">
      <alignment horizontal="center" vertical="top"/>
    </xf>
    <xf numFmtId="0" fontId="3" fillId="0" borderId="7" xfId="0" applyFont="1" applyFill="1" applyBorder="1" applyAlignment="1">
      <alignment horizontal="center" vertical="top"/>
    </xf>
    <xf numFmtId="0" fontId="3" fillId="0" borderId="4" xfId="0" applyFont="1" applyFill="1" applyBorder="1" applyAlignment="1">
      <alignment horizontal="center" vertical="top"/>
    </xf>
    <xf numFmtId="0" fontId="3" fillId="0" borderId="4" xfId="0" applyFont="1" applyFill="1" applyBorder="1" applyAlignment="1">
      <alignment horizontal="center" vertical="top" wrapText="1" shrinkToFit="1"/>
    </xf>
    <xf numFmtId="0" fontId="4" fillId="0" borderId="2" xfId="0" applyFont="1" applyFill="1" applyBorder="1" applyAlignment="1">
      <alignment horizontal="left" vertical="top" wrapText="1" shrinkToFit="1"/>
    </xf>
    <xf numFmtId="0" fontId="4" fillId="0" borderId="4" xfId="0" applyFont="1" applyFill="1" applyBorder="1" applyAlignment="1">
      <alignment horizontal="left" vertical="top" wrapText="1" shrinkToFit="1"/>
    </xf>
    <xf numFmtId="0" fontId="4" fillId="0" borderId="7" xfId="0" applyFont="1" applyFill="1" applyBorder="1" applyAlignment="1">
      <alignment horizontal="left" vertical="top" wrapText="1" shrinkToFi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4" fontId="7" fillId="0" borderId="2" xfId="0" applyNumberFormat="1" applyFont="1" applyFill="1" applyBorder="1" applyAlignment="1">
      <alignment horizontal="center" vertical="top"/>
    </xf>
    <xf numFmtId="4" fontId="7" fillId="0" borderId="7" xfId="0" applyNumberFormat="1" applyFont="1" applyFill="1" applyBorder="1" applyAlignment="1">
      <alignment horizontal="center" vertical="top"/>
    </xf>
    <xf numFmtId="0" fontId="3" fillId="0" borderId="4" xfId="0" applyNumberFormat="1" applyFont="1" applyFill="1" applyBorder="1" applyAlignment="1">
      <alignment horizontal="left" vertical="top" wrapText="1"/>
    </xf>
    <xf numFmtId="0" fontId="3" fillId="0" borderId="7" xfId="0" applyNumberFormat="1" applyFont="1" applyFill="1" applyBorder="1" applyAlignment="1">
      <alignment horizontal="left" vertical="top" wrapText="1"/>
    </xf>
    <xf numFmtId="0" fontId="3" fillId="0" borderId="2" xfId="0" applyNumberFormat="1" applyFont="1" applyFill="1" applyBorder="1" applyAlignment="1">
      <alignment horizontal="left" vertical="top" wrapText="1"/>
    </xf>
    <xf numFmtId="4" fontId="7" fillId="0" borderId="4" xfId="0" applyNumberFormat="1" applyFont="1" applyFill="1" applyBorder="1" applyAlignment="1">
      <alignment horizontal="center" vertical="top"/>
    </xf>
    <xf numFmtId="49" fontId="6" fillId="0" borderId="2" xfId="0" applyNumberFormat="1" applyFont="1" applyFill="1" applyBorder="1" applyAlignment="1">
      <alignment horizontal="center" vertical="top" wrapText="1"/>
    </xf>
    <xf numFmtId="49" fontId="6" fillId="0" borderId="7" xfId="0" applyNumberFormat="1" applyFont="1" applyFill="1" applyBorder="1" applyAlignment="1">
      <alignment horizontal="center" vertical="top" wrapText="1"/>
    </xf>
    <xf numFmtId="0" fontId="3" fillId="0" borderId="3" xfId="0" applyFont="1" applyFill="1" applyBorder="1" applyAlignment="1">
      <alignment horizontal="center" vertical="top"/>
    </xf>
    <xf numFmtId="0" fontId="4" fillId="0" borderId="4" xfId="0" applyNumberFormat="1" applyFont="1" applyFill="1" applyBorder="1" applyAlignment="1">
      <alignment horizontal="left" vertical="top" wrapText="1" shrinkToFit="1"/>
    </xf>
    <xf numFmtId="0" fontId="4" fillId="0" borderId="7" xfId="0" applyNumberFormat="1" applyFont="1" applyFill="1" applyBorder="1" applyAlignment="1">
      <alignment horizontal="left" vertical="top" wrapText="1" shrinkToFit="1"/>
    </xf>
    <xf numFmtId="4" fontId="3" fillId="0" borderId="2" xfId="0" applyNumberFormat="1" applyFont="1" applyFill="1" applyBorder="1" applyAlignment="1">
      <alignment horizontal="center" vertical="top"/>
    </xf>
    <xf numFmtId="4" fontId="3" fillId="0" borderId="4" xfId="0" applyNumberFormat="1" applyFont="1" applyFill="1" applyBorder="1" applyAlignment="1">
      <alignment horizontal="center" vertical="top"/>
    </xf>
    <xf numFmtId="49" fontId="3" fillId="0" borderId="2" xfId="0" applyNumberFormat="1" applyFont="1" applyFill="1" applyBorder="1" applyAlignment="1">
      <alignment horizontal="center" vertical="top"/>
    </xf>
    <xf numFmtId="49" fontId="3" fillId="0" borderId="4" xfId="0" applyNumberFormat="1" applyFont="1" applyFill="1" applyBorder="1" applyAlignment="1">
      <alignment horizontal="center" vertical="top"/>
    </xf>
    <xf numFmtId="49" fontId="3" fillId="0" borderId="2" xfId="0" applyNumberFormat="1" applyFont="1" applyFill="1" applyBorder="1" applyAlignment="1">
      <alignment horizontal="left" vertical="top" wrapText="1"/>
    </xf>
    <xf numFmtId="0" fontId="3" fillId="0" borderId="2" xfId="0" applyFont="1" applyFill="1" applyBorder="1" applyAlignment="1">
      <alignment horizontal="center" vertical="top" shrinkToFit="1"/>
    </xf>
    <xf numFmtId="0" fontId="3" fillId="0" borderId="7" xfId="0" applyFont="1" applyFill="1" applyBorder="1" applyAlignment="1">
      <alignment horizontal="center" vertical="top" shrinkToFit="1"/>
    </xf>
    <xf numFmtId="0" fontId="3" fillId="0" borderId="2" xfId="0" applyFont="1" applyFill="1" applyBorder="1" applyAlignment="1">
      <alignment vertical="top" wrapText="1"/>
    </xf>
    <xf numFmtId="0" fontId="3" fillId="0" borderId="7" xfId="0" applyFont="1" applyFill="1" applyBorder="1" applyAlignment="1">
      <alignment vertical="top" wrapText="1"/>
    </xf>
    <xf numFmtId="0" fontId="3" fillId="0" borderId="0" xfId="2" applyFont="1" applyFill="1"/>
    <xf numFmtId="0" fontId="4" fillId="0" borderId="2" xfId="0" applyNumberFormat="1" applyFont="1" applyFill="1" applyBorder="1" applyAlignment="1">
      <alignment horizontal="center" vertical="top" wrapText="1"/>
    </xf>
    <xf numFmtId="0" fontId="4" fillId="0" borderId="4" xfId="0" applyNumberFormat="1" applyFont="1" applyFill="1" applyBorder="1" applyAlignment="1">
      <alignment horizontal="center" vertical="top" wrapText="1"/>
    </xf>
    <xf numFmtId="0" fontId="4" fillId="0" borderId="7" xfId="0" applyNumberFormat="1" applyFont="1" applyFill="1" applyBorder="1" applyAlignment="1">
      <alignment horizontal="center" vertical="top" wrapText="1"/>
    </xf>
    <xf numFmtId="0" fontId="4" fillId="0" borderId="3" xfId="0" applyNumberFormat="1" applyFont="1" applyFill="1" applyBorder="1" applyAlignment="1">
      <alignment horizontal="left" vertical="top" wrapText="1" shrinkToFit="1"/>
    </xf>
    <xf numFmtId="0" fontId="15" fillId="0" borderId="3" xfId="0" applyFont="1" applyFill="1" applyBorder="1" applyAlignment="1">
      <alignment horizontal="center" vertical="top" wrapText="1" shrinkToFit="1"/>
    </xf>
    <xf numFmtId="0" fontId="3" fillId="5" borderId="3" xfId="0" applyFont="1" applyFill="1" applyBorder="1"/>
    <xf numFmtId="14" fontId="3" fillId="5" borderId="3" xfId="0" applyNumberFormat="1" applyFont="1" applyFill="1" applyBorder="1"/>
    <xf numFmtId="4" fontId="6" fillId="5" borderId="3" xfId="0" applyNumberFormat="1" applyFont="1" applyFill="1" applyBorder="1"/>
    <xf numFmtId="0" fontId="21" fillId="0" borderId="0" xfId="0" applyFont="1"/>
    <xf numFmtId="0" fontId="12" fillId="0" borderId="0" xfId="0" applyFont="1"/>
    <xf numFmtId="0" fontId="22" fillId="5" borderId="6" xfId="0" applyFont="1" applyFill="1" applyBorder="1" applyAlignment="1">
      <alignment horizontal="center"/>
    </xf>
    <xf numFmtId="0" fontId="12" fillId="5" borderId="3" xfId="0" applyFont="1" applyFill="1" applyBorder="1"/>
    <xf numFmtId="4" fontId="24" fillId="5" borderId="3" xfId="0" applyNumberFormat="1" applyFont="1" applyFill="1" applyBorder="1" applyAlignment="1">
      <alignment horizontal="center"/>
    </xf>
    <xf numFmtId="0" fontId="5" fillId="0" borderId="0" xfId="2" applyFont="1" applyFill="1"/>
    <xf numFmtId="0" fontId="5" fillId="0" borderId="2" xfId="2" applyFont="1" applyFill="1" applyBorder="1" applyAlignment="1">
      <alignment horizontal="left" vertical="top" wrapText="1"/>
    </xf>
    <xf numFmtId="49" fontId="5" fillId="0" borderId="3" xfId="2" applyNumberFormat="1" applyFont="1" applyFill="1" applyBorder="1" applyAlignment="1">
      <alignment horizontal="center" vertical="top" wrapText="1"/>
    </xf>
    <xf numFmtId="0" fontId="5" fillId="0" borderId="0" xfId="2" applyFont="1" applyFill="1" applyBorder="1"/>
    <xf numFmtId="49" fontId="5" fillId="0" borderId="2" xfId="2" applyNumberFormat="1" applyFont="1" applyFill="1" applyBorder="1" applyAlignment="1">
      <alignment horizontal="center" vertical="top" wrapText="1"/>
    </xf>
    <xf numFmtId="4" fontId="5" fillId="0" borderId="0" xfId="2" applyNumberFormat="1" applyFont="1" applyFill="1" applyBorder="1"/>
    <xf numFmtId="0" fontId="5" fillId="0" borderId="2" xfId="2" applyFont="1" applyFill="1" applyBorder="1" applyAlignment="1">
      <alignment horizontal="left" vertical="top" wrapText="1" shrinkToFit="1"/>
    </xf>
    <xf numFmtId="4" fontId="5" fillId="0" borderId="0" xfId="2" applyNumberFormat="1" applyFont="1" applyFill="1"/>
    <xf numFmtId="49" fontId="5" fillId="0" borderId="11" xfId="2" applyNumberFormat="1" applyFont="1" applyFill="1" applyBorder="1" applyAlignment="1">
      <alignment horizontal="center" vertical="top" wrapText="1"/>
    </xf>
    <xf numFmtId="0" fontId="5" fillId="0" borderId="3" xfId="2" applyFont="1" applyFill="1" applyBorder="1" applyAlignment="1">
      <alignment horizontal="center" vertical="top" wrapText="1"/>
    </xf>
    <xf numFmtId="49" fontId="5" fillId="0" borderId="36" xfId="2" applyNumberFormat="1" applyFont="1" applyFill="1" applyBorder="1" applyAlignment="1">
      <alignment horizontal="center" vertical="top" wrapText="1"/>
    </xf>
    <xf numFmtId="0" fontId="5" fillId="0" borderId="37" xfId="2" applyFont="1" applyFill="1" applyBorder="1" applyAlignment="1">
      <alignment horizontal="left" vertical="top" wrapText="1"/>
    </xf>
    <xf numFmtId="0" fontId="5" fillId="0" borderId="37" xfId="2" applyFont="1" applyFill="1" applyBorder="1" applyAlignment="1">
      <alignment horizontal="center" vertical="top" wrapText="1"/>
    </xf>
    <xf numFmtId="1" fontId="5" fillId="0" borderId="41" xfId="2" applyNumberFormat="1" applyFont="1" applyFill="1" applyBorder="1" applyAlignment="1">
      <alignment horizontal="center" vertical="center" shrinkToFit="1"/>
    </xf>
    <xf numFmtId="49" fontId="5" fillId="0" borderId="42" xfId="2" applyNumberFormat="1" applyFont="1" applyFill="1" applyBorder="1" applyAlignment="1">
      <alignment horizontal="center" vertical="top" wrapText="1"/>
    </xf>
    <xf numFmtId="49" fontId="5" fillId="0" borderId="35" xfId="2" applyNumberFormat="1" applyFont="1" applyFill="1" applyBorder="1" applyAlignment="1">
      <alignment horizontal="center" vertical="top" wrapText="1"/>
    </xf>
    <xf numFmtId="0" fontId="5" fillId="0" borderId="0" xfId="2" applyFont="1" applyFill="1" applyBorder="1" applyAlignment="1">
      <alignment vertical="center"/>
    </xf>
    <xf numFmtId="0" fontId="5" fillId="0" borderId="7" xfId="2" applyFont="1" applyFill="1" applyBorder="1" applyAlignment="1">
      <alignment horizontal="left" vertical="top" wrapText="1"/>
    </xf>
    <xf numFmtId="4" fontId="13" fillId="0" borderId="31" xfId="2" applyNumberFormat="1" applyFont="1" applyFill="1" applyBorder="1" applyAlignment="1">
      <alignment vertical="top" wrapText="1"/>
    </xf>
    <xf numFmtId="4" fontId="6" fillId="0" borderId="31" xfId="2" applyNumberFormat="1" applyFont="1" applyFill="1" applyBorder="1" applyAlignment="1">
      <alignment vertical="top" wrapText="1"/>
    </xf>
    <xf numFmtId="4" fontId="6" fillId="0" borderId="32" xfId="2" applyNumberFormat="1" applyFont="1" applyFill="1" applyBorder="1" applyAlignment="1">
      <alignment vertical="top" wrapText="1"/>
    </xf>
    <xf numFmtId="0" fontId="5" fillId="0" borderId="0" xfId="2" applyFont="1" applyFill="1" applyAlignment="1">
      <alignment vertical="center"/>
    </xf>
    <xf numFmtId="0" fontId="9" fillId="0" borderId="0" xfId="0" applyFont="1"/>
    <xf numFmtId="49" fontId="3" fillId="5" borderId="14" xfId="2" applyNumberFormat="1" applyFont="1" applyFill="1" applyBorder="1" applyAlignment="1">
      <alignment horizontal="center" vertical="center" wrapText="1"/>
    </xf>
    <xf numFmtId="0" fontId="6" fillId="5" borderId="15" xfId="2" applyFont="1" applyFill="1" applyBorder="1" applyAlignment="1">
      <alignment horizontal="left" vertical="center" wrapText="1" shrinkToFit="1"/>
    </xf>
    <xf numFmtId="0" fontId="6" fillId="5" borderId="15" xfId="2" applyFont="1" applyFill="1" applyBorder="1" applyAlignment="1">
      <alignment horizontal="center" vertical="center" wrapText="1" shrinkToFit="1"/>
    </xf>
    <xf numFmtId="49" fontId="7" fillId="5" borderId="15" xfId="2" applyNumberFormat="1" applyFont="1" applyFill="1" applyBorder="1" applyAlignment="1">
      <alignment horizontal="center" vertical="center" wrapText="1"/>
    </xf>
    <xf numFmtId="49" fontId="6" fillId="5" borderId="15" xfId="2" applyNumberFormat="1" applyFont="1" applyFill="1" applyBorder="1" applyAlignment="1">
      <alignment horizontal="center" vertical="center" wrapText="1"/>
    </xf>
    <xf numFmtId="4" fontId="6" fillId="5" borderId="15" xfId="2" applyNumberFormat="1" applyFont="1" applyFill="1" applyBorder="1" applyAlignment="1">
      <alignment horizontal="right" vertical="center" wrapText="1"/>
    </xf>
    <xf numFmtId="1" fontId="3" fillId="5" borderId="16" xfId="2" applyNumberFormat="1" applyFont="1" applyFill="1" applyBorder="1" applyAlignment="1">
      <alignment horizontal="center" vertical="center" wrapText="1"/>
    </xf>
    <xf numFmtId="0" fontId="8" fillId="4" borderId="2" xfId="0" applyNumberFormat="1" applyFont="1" applyFill="1" applyBorder="1" applyAlignment="1">
      <alignment horizontal="left" vertical="top" wrapText="1"/>
    </xf>
    <xf numFmtId="49" fontId="5" fillId="4" borderId="2" xfId="0" applyNumberFormat="1" applyFont="1" applyFill="1" applyBorder="1" applyAlignment="1">
      <alignment horizontal="center" vertical="top"/>
    </xf>
    <xf numFmtId="49" fontId="5" fillId="4" borderId="3" xfId="0" applyNumberFormat="1" applyFont="1" applyFill="1" applyBorder="1" applyAlignment="1">
      <alignment horizontal="center" vertical="top"/>
    </xf>
    <xf numFmtId="0" fontId="0" fillId="0" borderId="0" xfId="0" applyAlignment="1">
      <alignment vertical="top"/>
    </xf>
    <xf numFmtId="0" fontId="5" fillId="4" borderId="4" xfId="0" applyFont="1" applyFill="1" applyBorder="1" applyAlignment="1">
      <alignment horizontal="center" vertical="top" wrapText="1"/>
    </xf>
    <xf numFmtId="49" fontId="5" fillId="4" borderId="4" xfId="0" applyNumberFormat="1" applyFont="1" applyFill="1" applyBorder="1" applyAlignment="1">
      <alignment horizontal="center" vertical="top"/>
    </xf>
    <xf numFmtId="0" fontId="5" fillId="4" borderId="3" xfId="0" applyFont="1" applyFill="1" applyBorder="1" applyAlignment="1">
      <alignment horizontal="left" vertical="top" wrapText="1"/>
    </xf>
    <xf numFmtId="0" fontId="8" fillId="4" borderId="4" xfId="0" applyNumberFormat="1" applyFont="1" applyFill="1" applyBorder="1" applyAlignment="1">
      <alignment horizontal="left" vertical="top" wrapText="1" shrinkToFit="1"/>
    </xf>
    <xf numFmtId="49" fontId="5" fillId="4" borderId="2" xfId="0" applyNumberFormat="1" applyFont="1" applyFill="1" applyBorder="1" applyAlignment="1">
      <alignment horizontal="center" vertical="top" wrapText="1"/>
    </xf>
    <xf numFmtId="0" fontId="8" fillId="4" borderId="2" xfId="0" applyFont="1" applyFill="1" applyBorder="1" applyAlignment="1">
      <alignment horizontal="left" vertical="top" wrapText="1" shrinkToFit="1"/>
    </xf>
    <xf numFmtId="0" fontId="8" fillId="4" borderId="4" xfId="0" applyFont="1" applyFill="1" applyBorder="1" applyAlignment="1">
      <alignment horizontal="left" vertical="top" wrapText="1" shrinkToFit="1"/>
    </xf>
    <xf numFmtId="0" fontId="6" fillId="5" borderId="3" xfId="0" applyFont="1" applyFill="1" applyBorder="1" applyAlignment="1">
      <alignment horizontal="center"/>
    </xf>
    <xf numFmtId="0" fontId="3" fillId="5" borderId="3" xfId="0" applyFont="1" applyFill="1" applyBorder="1" applyAlignment="1">
      <alignment horizontal="center"/>
    </xf>
    <xf numFmtId="49" fontId="3" fillId="5" borderId="3" xfId="0" applyNumberFormat="1" applyFont="1" applyFill="1" applyBorder="1" applyAlignment="1">
      <alignment horizontal="center"/>
    </xf>
    <xf numFmtId="49" fontId="5" fillId="5" borderId="3" xfId="0" applyNumberFormat="1" applyFont="1" applyFill="1" applyBorder="1" applyAlignment="1">
      <alignment horizontal="center"/>
    </xf>
    <xf numFmtId="4" fontId="13" fillId="5" borderId="3" xfId="0" applyNumberFormat="1" applyFont="1" applyFill="1" applyBorder="1" applyAlignment="1">
      <alignment horizontal="center"/>
    </xf>
    <xf numFmtId="0" fontId="26" fillId="0" borderId="0" xfId="0" applyFont="1"/>
    <xf numFmtId="0" fontId="26" fillId="4" borderId="0" xfId="0" applyFont="1" applyFill="1"/>
    <xf numFmtId="0" fontId="3" fillId="0" borderId="2"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4" fontId="3" fillId="0" borderId="7"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shrinkToFit="1"/>
    </xf>
    <xf numFmtId="49" fontId="3" fillId="0" borderId="2" xfId="0" applyNumberFormat="1" applyFont="1" applyFill="1" applyBorder="1" applyAlignment="1">
      <alignment horizontal="center" vertical="center" wrapText="1"/>
    </xf>
    <xf numFmtId="0" fontId="26" fillId="0" borderId="0" xfId="0" applyFont="1" applyFill="1"/>
    <xf numFmtId="4" fontId="28" fillId="0" borderId="0" xfId="0" applyNumberFormat="1" applyFont="1" applyFill="1"/>
    <xf numFmtId="0" fontId="28" fillId="0" borderId="0" xfId="0" applyFont="1" applyFill="1"/>
    <xf numFmtId="4" fontId="23" fillId="0" borderId="0" xfId="0" applyNumberFormat="1" applyFont="1" applyFill="1"/>
    <xf numFmtId="0" fontId="27" fillId="0" borderId="0" xfId="0" applyFont="1" applyFill="1"/>
    <xf numFmtId="0" fontId="6" fillId="0" borderId="4" xfId="0" applyFont="1" applyFill="1" applyBorder="1" applyAlignment="1">
      <alignment horizontal="center" vertical="center" wrapText="1"/>
    </xf>
    <xf numFmtId="49" fontId="23" fillId="0" borderId="0" xfId="0" applyNumberFormat="1" applyFont="1" applyFill="1"/>
    <xf numFmtId="49" fontId="26" fillId="0" borderId="0" xfId="0" applyNumberFormat="1" applyFont="1" applyFill="1"/>
    <xf numFmtId="49" fontId="3" fillId="0" borderId="7" xfId="0" applyNumberFormat="1" applyFont="1" applyFill="1" applyBorder="1" applyAlignment="1">
      <alignment horizontal="center" vertical="top" wrapText="1"/>
    </xf>
    <xf numFmtId="49" fontId="3" fillId="0" borderId="7" xfId="0" applyNumberFormat="1" applyFont="1" applyFill="1" applyBorder="1" applyAlignment="1">
      <alignment horizontal="center" vertical="top" shrinkToFit="1"/>
    </xf>
    <xf numFmtId="4" fontId="3" fillId="0" borderId="7" xfId="0" applyNumberFormat="1" applyFont="1" applyFill="1" applyBorder="1" applyAlignment="1">
      <alignment horizontal="right" vertical="top" shrinkToFit="1"/>
    </xf>
    <xf numFmtId="4" fontId="26" fillId="0" borderId="0" xfId="0" applyNumberFormat="1" applyFont="1" applyFill="1"/>
    <xf numFmtId="4" fontId="3" fillId="0" borderId="7" xfId="0" applyNumberFormat="1" applyFont="1" applyFill="1" applyBorder="1" applyAlignment="1">
      <alignment horizontal="center" vertical="top" shrinkToFi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shrinkToFit="1"/>
    </xf>
    <xf numFmtId="14" fontId="3" fillId="0" borderId="2" xfId="0" applyNumberFormat="1" applyFont="1" applyFill="1" applyBorder="1" applyAlignment="1">
      <alignment horizontal="center" vertical="center" wrapText="1" shrinkToFit="1"/>
    </xf>
    <xf numFmtId="14" fontId="3" fillId="0" borderId="4" xfId="0" applyNumberFormat="1" applyFont="1" applyFill="1" applyBorder="1" applyAlignment="1">
      <alignment horizontal="center" vertical="center" wrapText="1" shrinkToFit="1"/>
    </xf>
    <xf numFmtId="14" fontId="3" fillId="0" borderId="3" xfId="0" applyNumberFormat="1" applyFont="1" applyFill="1" applyBorder="1" applyAlignment="1">
      <alignment horizontal="center" vertical="center" wrapText="1" shrinkToFit="1"/>
    </xf>
    <xf numFmtId="0" fontId="3" fillId="0" borderId="3" xfId="0" applyFont="1" applyFill="1" applyBorder="1" applyAlignment="1">
      <alignment vertical="center" wrapText="1" shrinkToFit="1"/>
    </xf>
    <xf numFmtId="14" fontId="3" fillId="0" borderId="7" xfId="0" applyNumberFormat="1" applyFont="1" applyFill="1" applyBorder="1" applyAlignment="1">
      <alignment horizontal="center" vertical="center" wrapText="1" shrinkToFit="1"/>
    </xf>
    <xf numFmtId="0" fontId="3" fillId="0" borderId="7" xfId="0" applyFont="1" applyFill="1" applyBorder="1" applyAlignment="1">
      <alignment vertical="center" wrapText="1" shrinkToFit="1"/>
    </xf>
    <xf numFmtId="14" fontId="3" fillId="0" borderId="11" xfId="0" applyNumberFormat="1" applyFont="1" applyFill="1" applyBorder="1" applyAlignment="1">
      <alignment horizontal="center" vertical="center" wrapText="1" shrinkToFit="1"/>
    </xf>
    <xf numFmtId="14" fontId="3" fillId="0" borderId="7" xfId="0" applyNumberFormat="1" applyFont="1" applyFill="1" applyBorder="1" applyAlignment="1">
      <alignment vertical="center" wrapText="1" shrinkToFit="1"/>
    </xf>
    <xf numFmtId="4" fontId="29" fillId="0" borderId="3" xfId="0" applyNumberFormat="1" applyFont="1" applyFill="1" applyBorder="1" applyAlignment="1">
      <alignment horizontal="right" vertical="top" shrinkToFit="1"/>
    </xf>
    <xf numFmtId="4" fontId="27" fillId="5" borderId="3" xfId="0" applyNumberFormat="1" applyFont="1" applyFill="1" applyBorder="1" applyAlignment="1">
      <alignment horizontal="right" vertical="top" shrinkToFit="1"/>
    </xf>
    <xf numFmtId="4" fontId="27" fillId="5" borderId="6" xfId="0" applyNumberFormat="1" applyFont="1" applyFill="1" applyBorder="1" applyAlignment="1">
      <alignment horizontal="right" vertical="top" shrinkToFit="1"/>
    </xf>
    <xf numFmtId="0" fontId="3" fillId="0" borderId="0" xfId="0" applyFont="1"/>
    <xf numFmtId="0" fontId="4" fillId="7" borderId="2" xfId="0" applyFont="1" applyFill="1" applyBorder="1" applyAlignment="1">
      <alignment horizontal="center" vertical="top" wrapText="1"/>
    </xf>
    <xf numFmtId="0" fontId="31" fillId="0" borderId="0" xfId="0" applyFont="1" applyBorder="1"/>
    <xf numFmtId="0" fontId="31" fillId="0" borderId="0" xfId="0" applyFont="1"/>
    <xf numFmtId="0" fontId="4" fillId="7" borderId="3" xfId="0" applyFont="1" applyFill="1" applyBorder="1" applyAlignment="1">
      <alignment horizontal="center" vertical="top" wrapText="1"/>
    </xf>
    <xf numFmtId="0" fontId="31" fillId="4" borderId="0" xfId="0" applyFont="1" applyFill="1"/>
    <xf numFmtId="0" fontId="30" fillId="0" borderId="0" xfId="0" applyFont="1" applyAlignment="1">
      <alignment vertical="center"/>
    </xf>
    <xf numFmtId="0" fontId="5" fillId="0" borderId="0" xfId="0" applyFont="1" applyFill="1" applyBorder="1"/>
    <xf numFmtId="0" fontId="5" fillId="0" borderId="0" xfId="0" applyFont="1" applyFill="1"/>
    <xf numFmtId="0" fontId="3" fillId="5" borderId="3" xfId="0" applyFont="1" applyFill="1" applyBorder="1" applyAlignment="1"/>
    <xf numFmtId="0" fontId="3" fillId="5" borderId="3" xfId="0" applyFont="1" applyFill="1" applyBorder="1" applyAlignment="1"/>
    <xf numFmtId="0" fontId="31" fillId="0" borderId="2" xfId="0" applyFont="1" applyBorder="1" applyAlignment="1">
      <alignment horizontal="center" vertical="top" wrapText="1"/>
    </xf>
    <xf numFmtId="0" fontId="31" fillId="0" borderId="7" xfId="0" applyFont="1" applyBorder="1" applyAlignment="1">
      <alignment horizontal="center" vertical="top" wrapText="1"/>
    </xf>
    <xf numFmtId="0" fontId="31" fillId="0" borderId="4" xfId="0" applyFont="1" applyBorder="1" applyAlignment="1">
      <alignment horizontal="center" vertical="top" wrapText="1"/>
    </xf>
    <xf numFmtId="0" fontId="4" fillId="4" borderId="2" xfId="0" applyFont="1" applyFill="1" applyBorder="1" applyAlignment="1">
      <alignment horizontal="center" vertical="top" wrapText="1"/>
    </xf>
    <xf numFmtId="0" fontId="4" fillId="4" borderId="7" xfId="0" applyFont="1" applyFill="1" applyBorder="1" applyAlignment="1">
      <alignment horizontal="center" vertical="top" wrapText="1"/>
    </xf>
    <xf numFmtId="0" fontId="27" fillId="5" borderId="5" xfId="0" applyFont="1" applyFill="1" applyBorder="1" applyAlignment="1">
      <alignment horizontal="left" vertical="top" wrapText="1"/>
    </xf>
    <xf numFmtId="0" fontId="27" fillId="5" borderId="12" xfId="0" applyFont="1" applyFill="1" applyBorder="1" applyAlignment="1">
      <alignment horizontal="left" vertical="top" wrapText="1"/>
    </xf>
    <xf numFmtId="0" fontId="27" fillId="5" borderId="6" xfId="0" applyFont="1" applyFill="1" applyBorder="1" applyAlignment="1">
      <alignment horizontal="left" vertical="top" wrapText="1"/>
    </xf>
    <xf numFmtId="0" fontId="2" fillId="6" borderId="17"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31" fillId="0" borderId="3" xfId="0" applyFont="1" applyBorder="1" applyAlignment="1">
      <alignment horizontal="center" vertical="top" wrapText="1"/>
    </xf>
    <xf numFmtId="0" fontId="3" fillId="0" borderId="2"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3" xfId="0" applyFont="1" applyFill="1" applyBorder="1" applyAlignment="1">
      <alignment horizontal="center" vertical="center" wrapText="1" shrinkToFi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shrinkToFi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7" xfId="0" applyFont="1" applyFill="1" applyBorder="1" applyAlignment="1">
      <alignment horizontal="center" vertical="top" wrapText="1" shrinkToFit="1"/>
    </xf>
    <xf numFmtId="0" fontId="0"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shrinkToFit="1"/>
    </xf>
    <xf numFmtId="14" fontId="3" fillId="0" borderId="7" xfId="0" applyNumberFormat="1" applyFont="1" applyFill="1" applyBorder="1" applyAlignment="1">
      <alignment horizontal="center" vertical="center" wrapText="1" shrinkToFit="1"/>
    </xf>
    <xf numFmtId="14" fontId="3" fillId="0" borderId="4" xfId="0" applyNumberFormat="1" applyFont="1" applyFill="1" applyBorder="1" applyAlignment="1">
      <alignment horizontal="center" vertical="center" wrapText="1" shrinkToFit="1"/>
    </xf>
    <xf numFmtId="0" fontId="0" fillId="0" borderId="7" xfId="0" applyFont="1" applyFill="1" applyBorder="1" applyAlignment="1">
      <alignment horizontal="right" vertical="top" shrinkToFit="1"/>
    </xf>
    <xf numFmtId="0" fontId="0" fillId="0" borderId="7" xfId="0" applyFont="1" applyFill="1" applyBorder="1" applyAlignment="1">
      <alignment horizontal="center" vertical="top" shrinkToFit="1"/>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0" fillId="0" borderId="3" xfId="0" applyFont="1" applyFill="1" applyBorder="1" applyAlignment="1">
      <alignment horizontal="center" vertical="top" wrapText="1" shrinkToFi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top" shrinkToFit="1"/>
    </xf>
    <xf numFmtId="0" fontId="0" fillId="0" borderId="4" xfId="0" applyFont="1" applyFill="1" applyBorder="1" applyAlignment="1">
      <alignment horizontal="right" vertical="top" shrinkToFit="1"/>
    </xf>
    <xf numFmtId="0" fontId="24" fillId="0" borderId="2" xfId="0" applyFont="1" applyFill="1" applyBorder="1" applyAlignment="1">
      <alignment horizontal="center" vertical="top" wrapText="1"/>
    </xf>
    <xf numFmtId="0" fontId="24" fillId="0" borderId="7" xfId="0" applyFont="1" applyFill="1" applyBorder="1" applyAlignment="1">
      <alignment horizontal="center" vertical="top" wrapText="1"/>
    </xf>
    <xf numFmtId="2" fontId="3" fillId="0" borderId="2" xfId="0" applyNumberFormat="1" applyFont="1" applyFill="1" applyBorder="1" applyAlignment="1">
      <alignment horizontal="center" vertical="center" wrapText="1"/>
    </xf>
    <xf numFmtId="2" fontId="3" fillId="0" borderId="7" xfId="0" applyNumberFormat="1" applyFont="1" applyFill="1" applyBorder="1" applyAlignment="1">
      <alignment horizontal="center" vertical="center" wrapText="1"/>
    </xf>
    <xf numFmtId="0" fontId="0" fillId="0" borderId="7" xfId="0" applyFont="1" applyFill="1" applyBorder="1" applyAlignment="1">
      <alignment horizontal="center" vertical="top" wrapText="1"/>
    </xf>
    <xf numFmtId="0" fontId="0"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3" fillId="0" borderId="7" xfId="0" applyFont="1" applyFill="1" applyBorder="1" applyAlignment="1">
      <alignment horizontal="center" vertical="top" wrapText="1"/>
    </xf>
    <xf numFmtId="49" fontId="27" fillId="0" borderId="3" xfId="0" applyNumberFormat="1" applyFont="1" applyBorder="1" applyAlignment="1">
      <alignment horizontal="center" vertical="top" wrapText="1"/>
    </xf>
    <xf numFmtId="49" fontId="27" fillId="0" borderId="2" xfId="0" applyNumberFormat="1" applyFont="1" applyBorder="1" applyAlignment="1">
      <alignment horizontal="center" vertical="top" wrapText="1"/>
    </xf>
    <xf numFmtId="0" fontId="4" fillId="0" borderId="3" xfId="0" applyFont="1" applyBorder="1" applyAlignment="1">
      <alignment horizontal="center" vertical="top" wrapText="1"/>
    </xf>
    <xf numFmtId="0" fontId="4" fillId="7" borderId="3" xfId="0" applyFont="1" applyFill="1" applyBorder="1" applyAlignment="1">
      <alignment horizontal="center" vertical="top" wrapText="1"/>
    </xf>
    <xf numFmtId="0" fontId="6" fillId="5" borderId="3" xfId="0" applyFont="1" applyFill="1" applyBorder="1" applyAlignment="1">
      <alignment horizontal="center"/>
    </xf>
    <xf numFmtId="0" fontId="6" fillId="5" borderId="7" xfId="0" applyFont="1" applyFill="1" applyBorder="1" applyAlignment="1">
      <alignment horizontal="center"/>
    </xf>
    <xf numFmtId="49" fontId="5" fillId="4" borderId="2" xfId="0" applyNumberFormat="1" applyFont="1" applyFill="1" applyBorder="1" applyAlignment="1">
      <alignment horizontal="center" vertical="top" wrapText="1"/>
    </xf>
    <xf numFmtId="49" fontId="5" fillId="4" borderId="7" xfId="0" applyNumberFormat="1" applyFont="1" applyFill="1" applyBorder="1" applyAlignment="1">
      <alignment horizontal="center" vertical="top" wrapText="1"/>
    </xf>
    <xf numFmtId="49" fontId="2" fillId="6" borderId="17" xfId="0" applyNumberFormat="1" applyFont="1" applyFill="1" applyBorder="1" applyAlignment="1">
      <alignment horizontal="center" vertical="center" wrapText="1"/>
    </xf>
    <xf numFmtId="49" fontId="2" fillId="6" borderId="18" xfId="0" applyNumberFormat="1" applyFont="1" applyFill="1" applyBorder="1" applyAlignment="1">
      <alignment horizontal="center" vertical="center" wrapText="1"/>
    </xf>
    <xf numFmtId="49" fontId="2" fillId="6" borderId="19" xfId="0" applyNumberFormat="1" applyFont="1" applyFill="1" applyBorder="1" applyAlignment="1">
      <alignment horizontal="center" vertical="center" wrapText="1"/>
    </xf>
    <xf numFmtId="49" fontId="5" fillId="4" borderId="2" xfId="0" applyNumberFormat="1" applyFont="1" applyFill="1" applyBorder="1" applyAlignment="1">
      <alignment horizontal="center" vertical="top"/>
    </xf>
    <xf numFmtId="49" fontId="5" fillId="4" borderId="4" xfId="0" applyNumberFormat="1" applyFont="1" applyFill="1" applyBorder="1" applyAlignment="1">
      <alignment horizontal="center" vertical="top"/>
    </xf>
    <xf numFmtId="49" fontId="5" fillId="4" borderId="7" xfId="0" applyNumberFormat="1" applyFont="1" applyFill="1" applyBorder="1" applyAlignment="1">
      <alignment horizontal="center" vertical="top"/>
    </xf>
    <xf numFmtId="0" fontId="5" fillId="4" borderId="2"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7" xfId="0" applyFont="1" applyFill="1" applyBorder="1" applyAlignment="1">
      <alignment horizontal="left" vertical="top" wrapText="1"/>
    </xf>
    <xf numFmtId="49" fontId="5" fillId="4" borderId="4" xfId="0" applyNumberFormat="1" applyFont="1" applyFill="1" applyBorder="1" applyAlignment="1">
      <alignment horizontal="center" vertical="top" wrapText="1"/>
    </xf>
    <xf numFmtId="0" fontId="8" fillId="4" borderId="2" xfId="0" applyNumberFormat="1" applyFont="1" applyFill="1" applyBorder="1" applyAlignment="1">
      <alignment horizontal="left" vertical="top" wrapText="1"/>
    </xf>
    <xf numFmtId="0" fontId="8" fillId="4" borderId="4" xfId="0" applyNumberFormat="1" applyFont="1" applyFill="1" applyBorder="1" applyAlignment="1">
      <alignment horizontal="left" vertical="top" wrapText="1"/>
    </xf>
    <xf numFmtId="0" fontId="8" fillId="4" borderId="2" xfId="0" applyFont="1" applyFill="1" applyBorder="1" applyAlignment="1">
      <alignment horizontal="left" vertical="top" wrapText="1" shrinkToFit="1"/>
    </xf>
    <xf numFmtId="0" fontId="8" fillId="4" borderId="4" xfId="0" applyFont="1" applyFill="1" applyBorder="1" applyAlignment="1">
      <alignment horizontal="left" vertical="top" wrapText="1" shrinkToFit="1"/>
    </xf>
    <xf numFmtId="0" fontId="5" fillId="0" borderId="2" xfId="2" applyFont="1" applyFill="1" applyBorder="1" applyAlignment="1">
      <alignment horizontal="left" vertical="top" wrapText="1"/>
    </xf>
    <xf numFmtId="0" fontId="5" fillId="0" borderId="4" xfId="2" applyFont="1" applyFill="1" applyBorder="1" applyAlignment="1">
      <alignment horizontal="left" vertical="top" wrapText="1"/>
    </xf>
    <xf numFmtId="0" fontId="2" fillId="6" borderId="17" xfId="0" applyFont="1" applyFill="1" applyBorder="1" applyAlignment="1">
      <alignment horizontal="center" vertical="center"/>
    </xf>
    <xf numFmtId="0" fontId="9" fillId="6" borderId="18" xfId="0" applyFont="1" applyFill="1" applyBorder="1" applyAlignment="1">
      <alignment horizontal="center" vertical="center"/>
    </xf>
    <xf numFmtId="0" fontId="9" fillId="6" borderId="19" xfId="0" applyFont="1" applyFill="1" applyBorder="1" applyAlignment="1">
      <alignment horizontal="center" vertical="center"/>
    </xf>
    <xf numFmtId="0" fontId="8" fillId="4" borderId="7" xfId="0" applyNumberFormat="1" applyFont="1" applyFill="1" applyBorder="1" applyAlignment="1">
      <alignment horizontal="left" vertical="top" wrapText="1"/>
    </xf>
    <xf numFmtId="49" fontId="5" fillId="0" borderId="2" xfId="2" applyNumberFormat="1" applyFont="1" applyFill="1" applyBorder="1" applyAlignment="1">
      <alignment horizontal="center" vertical="top" wrapText="1"/>
    </xf>
    <xf numFmtId="49" fontId="5" fillId="0" borderId="4" xfId="2" applyNumberFormat="1"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4" xfId="0" applyFont="1" applyFill="1" applyBorder="1" applyAlignment="1">
      <alignment horizontal="left" vertical="top" wrapText="1"/>
    </xf>
    <xf numFmtId="0" fontId="6" fillId="0" borderId="40" xfId="2" applyFont="1" applyFill="1" applyBorder="1" applyAlignment="1">
      <alignment horizontal="center" vertical="top" wrapText="1"/>
    </xf>
    <xf numFmtId="0" fontId="6" fillId="0" borderId="31" xfId="2" applyFont="1" applyFill="1" applyBorder="1" applyAlignment="1">
      <alignment horizontal="center" vertical="top" wrapText="1"/>
    </xf>
    <xf numFmtId="0" fontId="5" fillId="0" borderId="7" xfId="0" applyFont="1" applyFill="1" applyBorder="1" applyAlignment="1">
      <alignment horizontal="center" vertical="top" wrapText="1"/>
    </xf>
    <xf numFmtId="49" fontId="5" fillId="0" borderId="35" xfId="2" applyNumberFormat="1" applyFont="1" applyFill="1" applyBorder="1" applyAlignment="1">
      <alignment horizontal="center" vertical="top" wrapText="1"/>
    </xf>
    <xf numFmtId="49" fontId="5" fillId="0" borderId="34" xfId="2" applyNumberFormat="1" applyFont="1" applyFill="1" applyBorder="1" applyAlignment="1">
      <alignment horizontal="center" vertical="top" wrapText="1"/>
    </xf>
    <xf numFmtId="0" fontId="5" fillId="0" borderId="7" xfId="2" applyFont="1" applyFill="1" applyBorder="1" applyAlignment="1">
      <alignment horizontal="left" vertical="top" wrapText="1"/>
    </xf>
    <xf numFmtId="0" fontId="5" fillId="0" borderId="2" xfId="2" applyNumberFormat="1" applyFont="1" applyFill="1" applyBorder="1" applyAlignment="1">
      <alignment horizontal="left" vertical="top" wrapText="1"/>
    </xf>
    <xf numFmtId="0" fontId="5" fillId="0" borderId="7" xfId="2" applyNumberFormat="1" applyFont="1" applyFill="1" applyBorder="1" applyAlignment="1">
      <alignment horizontal="left" vertical="top" wrapText="1"/>
    </xf>
    <xf numFmtId="49" fontId="5" fillId="0" borderId="33" xfId="2" applyNumberFormat="1" applyFont="1" applyFill="1" applyBorder="1" applyAlignment="1">
      <alignment horizontal="center" vertical="top" wrapText="1"/>
    </xf>
    <xf numFmtId="49" fontId="5" fillId="0" borderId="7" xfId="2" applyNumberFormat="1" applyFont="1" applyFill="1" applyBorder="1" applyAlignment="1">
      <alignment horizontal="center" vertical="top" wrapText="1"/>
    </xf>
    <xf numFmtId="0" fontId="5" fillId="0" borderId="4" xfId="2" applyFont="1" applyFill="1" applyBorder="1" applyAlignment="1">
      <alignment horizontal="center" vertical="top" wrapText="1"/>
    </xf>
    <xf numFmtId="0" fontId="5" fillId="0" borderId="7" xfId="2" applyFont="1" applyFill="1" applyBorder="1" applyAlignment="1">
      <alignment horizontal="center" vertical="top" wrapText="1"/>
    </xf>
    <xf numFmtId="0" fontId="6" fillId="0" borderId="29" xfId="2" applyFont="1" applyFill="1" applyBorder="1" applyAlignment="1">
      <alignment horizontal="center" vertical="top" wrapText="1" shrinkToFit="1"/>
    </xf>
    <xf numFmtId="0" fontId="6" fillId="0" borderId="30" xfId="2" applyFont="1" applyFill="1" applyBorder="1" applyAlignment="1">
      <alignment horizontal="center" vertical="top" wrapText="1" shrinkToFit="1"/>
    </xf>
    <xf numFmtId="0" fontId="6" fillId="0" borderId="46" xfId="2" applyFont="1" applyFill="1" applyBorder="1" applyAlignment="1">
      <alignment horizontal="center" vertical="top" wrapText="1" shrinkToFit="1"/>
    </xf>
    <xf numFmtId="0" fontId="5" fillId="0" borderId="33" xfId="2" applyFont="1" applyFill="1" applyBorder="1" applyAlignment="1">
      <alignment horizontal="center" vertical="top" wrapText="1" shrinkToFit="1"/>
    </xf>
    <xf numFmtId="0" fontId="5" fillId="0" borderId="34" xfId="2" applyFont="1" applyFill="1" applyBorder="1" applyAlignment="1">
      <alignment horizontal="center" vertical="top" wrapText="1" shrinkToFit="1"/>
    </xf>
    <xf numFmtId="0" fontId="5" fillId="0" borderId="2" xfId="2" applyFont="1" applyFill="1" applyBorder="1" applyAlignment="1">
      <alignment horizontal="left" vertical="top" wrapText="1" shrinkToFit="1"/>
    </xf>
    <xf numFmtId="0" fontId="5" fillId="0" borderId="4" xfId="2" applyFont="1" applyFill="1" applyBorder="1" applyAlignment="1">
      <alignment horizontal="left" vertical="top" wrapText="1" shrinkToFit="1"/>
    </xf>
    <xf numFmtId="0" fontId="5" fillId="0" borderId="7" xfId="2" applyFont="1" applyFill="1" applyBorder="1" applyAlignment="1">
      <alignment horizontal="left" vertical="top" wrapText="1" shrinkToFit="1"/>
    </xf>
    <xf numFmtId="0" fontId="5" fillId="0" borderId="2" xfId="2" applyFont="1" applyFill="1" applyBorder="1" applyAlignment="1">
      <alignment horizontal="center" vertical="top" wrapText="1"/>
    </xf>
    <xf numFmtId="0" fontId="5" fillId="0" borderId="7" xfId="0" applyFont="1" applyFill="1" applyBorder="1" applyAlignment="1">
      <alignment horizontal="left" vertical="top" wrapText="1"/>
    </xf>
    <xf numFmtId="0" fontId="4" fillId="0" borderId="2" xfId="0" applyNumberFormat="1" applyFont="1" applyFill="1" applyBorder="1" applyAlignment="1">
      <alignment horizontal="center" vertical="top" wrapText="1"/>
    </xf>
    <xf numFmtId="0" fontId="4" fillId="0" borderId="4" xfId="0" applyNumberFormat="1" applyFont="1" applyFill="1" applyBorder="1" applyAlignment="1">
      <alignment horizontal="center" vertical="top" wrapText="1"/>
    </xf>
    <xf numFmtId="0" fontId="4" fillId="0" borderId="7" xfId="0" applyNumberFormat="1" applyFont="1" applyFill="1" applyBorder="1" applyAlignment="1">
      <alignment horizontal="center" vertical="top" wrapText="1"/>
    </xf>
    <xf numFmtId="0" fontId="3" fillId="0" borderId="2" xfId="0" applyFont="1" applyFill="1" applyBorder="1" applyAlignment="1">
      <alignment horizontal="center" vertical="top"/>
    </xf>
    <xf numFmtId="0" fontId="3" fillId="0" borderId="7" xfId="0" applyFont="1" applyFill="1" applyBorder="1" applyAlignment="1">
      <alignment horizontal="center" vertical="top"/>
    </xf>
    <xf numFmtId="0" fontId="2" fillId="0" borderId="0" xfId="2" applyFont="1" applyFill="1" applyBorder="1" applyAlignment="1">
      <alignment horizontal="center" vertical="center" wrapText="1"/>
    </xf>
    <xf numFmtId="164" fontId="2" fillId="6" borderId="14" xfId="0" applyNumberFormat="1" applyFont="1" applyFill="1" applyBorder="1" applyAlignment="1">
      <alignment horizontal="center" vertical="top"/>
    </xf>
    <xf numFmtId="164" fontId="2" fillId="6" borderId="15" xfId="0" applyNumberFormat="1" applyFont="1" applyFill="1" applyBorder="1" applyAlignment="1">
      <alignment horizontal="center" vertical="top"/>
    </xf>
    <xf numFmtId="164" fontId="2" fillId="6" borderId="16" xfId="0" applyNumberFormat="1" applyFont="1" applyFill="1" applyBorder="1" applyAlignment="1">
      <alignment horizontal="center" vertical="top"/>
    </xf>
    <xf numFmtId="0" fontId="4" fillId="0" borderId="2" xfId="0" applyFont="1" applyFill="1" applyBorder="1" applyAlignment="1">
      <alignment horizontal="left" vertical="top" wrapText="1"/>
    </xf>
    <xf numFmtId="0" fontId="4" fillId="0" borderId="7" xfId="0" applyFont="1" applyFill="1" applyBorder="1" applyAlignment="1">
      <alignment horizontal="left" vertical="top" wrapText="1"/>
    </xf>
    <xf numFmtId="0" fontId="8" fillId="0" borderId="4" xfId="0" applyFont="1" applyBorder="1" applyAlignment="1">
      <alignment vertical="center"/>
    </xf>
    <xf numFmtId="0" fontId="4" fillId="7" borderId="2" xfId="0" applyFont="1" applyFill="1" applyBorder="1" applyAlignment="1">
      <alignment horizontal="left" vertical="center" wrapText="1"/>
    </xf>
    <xf numFmtId="49" fontId="5" fillId="0" borderId="2" xfId="0" applyNumberFormat="1" applyFont="1" applyBorder="1" applyAlignment="1">
      <alignment horizontal="center" vertical="center"/>
    </xf>
    <xf numFmtId="49" fontId="5" fillId="0" borderId="4" xfId="0" applyNumberFormat="1" applyFont="1" applyBorder="1" applyAlignment="1">
      <alignment horizontal="center" vertical="center"/>
    </xf>
    <xf numFmtId="4" fontId="6" fillId="4" borderId="2" xfId="0" applyNumberFormat="1" applyFont="1" applyFill="1" applyBorder="1" applyAlignment="1">
      <alignment horizontal="center" vertical="center"/>
    </xf>
    <xf numFmtId="4" fontId="3" fillId="0" borderId="4" xfId="0" applyNumberFormat="1" applyFont="1" applyBorder="1" applyAlignment="1">
      <alignment horizontal="center" vertical="center"/>
    </xf>
    <xf numFmtId="0" fontId="3" fillId="0" borderId="2" xfId="0" applyFont="1" applyFill="1" applyBorder="1" applyAlignment="1">
      <alignment horizontal="center" vertical="top" wrapText="1"/>
    </xf>
    <xf numFmtId="0" fontId="3" fillId="0" borderId="2" xfId="0" applyFont="1" applyFill="1" applyBorder="1" applyAlignment="1">
      <alignment horizontal="center" vertical="top" wrapText="1" shrinkToFit="1"/>
    </xf>
    <xf numFmtId="0" fontId="3" fillId="0" borderId="7" xfId="0" applyFont="1" applyFill="1" applyBorder="1" applyAlignment="1">
      <alignment horizontal="center" vertical="top" wrapText="1" shrinkToFit="1"/>
    </xf>
    <xf numFmtId="0" fontId="4" fillId="0" borderId="2" xfId="0" applyFont="1" applyFill="1" applyBorder="1" applyAlignment="1">
      <alignment horizontal="left" vertical="top" wrapText="1" shrinkToFit="1"/>
    </xf>
    <xf numFmtId="0" fontId="4" fillId="0" borderId="7" xfId="0" applyFont="1" applyFill="1" applyBorder="1" applyAlignment="1">
      <alignment horizontal="left" vertical="top" wrapText="1" shrinkToFit="1"/>
    </xf>
    <xf numFmtId="0" fontId="4" fillId="0" borderId="4" xfId="0" applyFont="1" applyFill="1" applyBorder="1" applyAlignment="1">
      <alignment horizontal="left"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4" xfId="0" applyFont="1" applyFill="1" applyBorder="1" applyAlignment="1">
      <alignment horizontal="center" vertical="top" wrapText="1"/>
    </xf>
    <xf numFmtId="0" fontId="3" fillId="0" borderId="2" xfId="0" applyNumberFormat="1" applyFont="1" applyFill="1" applyBorder="1" applyAlignment="1">
      <alignment horizontal="left" vertical="top" wrapText="1"/>
    </xf>
    <xf numFmtId="0" fontId="3" fillId="0" borderId="7" xfId="0" applyNumberFormat="1" applyFont="1" applyFill="1" applyBorder="1" applyAlignment="1">
      <alignment horizontal="left" vertical="top" wrapText="1"/>
    </xf>
    <xf numFmtId="0" fontId="3" fillId="0" borderId="4"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4"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3" borderId="4"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49" fontId="4" fillId="3" borderId="3" xfId="0" applyNumberFormat="1" applyFont="1" applyFill="1" applyBorder="1" applyAlignment="1">
      <alignment horizontal="center" vertical="top" wrapText="1"/>
    </xf>
    <xf numFmtId="49" fontId="3" fillId="0" borderId="2" xfId="0" applyNumberFormat="1" applyFont="1" applyFill="1" applyBorder="1" applyAlignment="1">
      <alignment horizontal="left" vertical="top" wrapText="1"/>
    </xf>
    <xf numFmtId="49" fontId="3" fillId="0" borderId="7" xfId="0" applyNumberFormat="1" applyFont="1" applyFill="1" applyBorder="1" applyAlignment="1">
      <alignment horizontal="left" vertical="top" wrapText="1"/>
    </xf>
    <xf numFmtId="49" fontId="6" fillId="0" borderId="2" xfId="0" applyNumberFormat="1" applyFont="1" applyFill="1" applyBorder="1" applyAlignment="1">
      <alignment horizontal="center" vertical="top"/>
    </xf>
    <xf numFmtId="49" fontId="6" fillId="0" borderId="4" xfId="0" applyNumberFormat="1" applyFont="1" applyFill="1" applyBorder="1" applyAlignment="1">
      <alignment horizontal="center" vertical="top"/>
    </xf>
    <xf numFmtId="49" fontId="6" fillId="0" borderId="7" xfId="0" applyNumberFormat="1" applyFont="1" applyFill="1" applyBorder="1" applyAlignment="1">
      <alignment horizontal="center" vertical="top"/>
    </xf>
    <xf numFmtId="0" fontId="3" fillId="0" borderId="4" xfId="0" applyFont="1" applyFill="1" applyBorder="1" applyAlignment="1">
      <alignment horizontal="center" vertical="top" wrapText="1"/>
    </xf>
    <xf numFmtId="0" fontId="3" fillId="0" borderId="2"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2" xfId="0" applyFont="1" applyFill="1" applyBorder="1" applyAlignment="1">
      <alignment horizontal="center" vertical="top" shrinkToFit="1"/>
    </xf>
    <xf numFmtId="0" fontId="3" fillId="0" borderId="7" xfId="0" applyFont="1" applyFill="1" applyBorder="1" applyAlignment="1">
      <alignment horizontal="center" vertical="top" shrinkToFit="1"/>
    </xf>
    <xf numFmtId="0" fontId="3" fillId="0" borderId="4" xfId="0" applyFont="1" applyFill="1" applyBorder="1" applyAlignment="1">
      <alignment horizontal="center" vertical="top"/>
    </xf>
    <xf numFmtId="0" fontId="3" fillId="0" borderId="4" xfId="0" applyFont="1" applyFill="1" applyBorder="1" applyAlignment="1">
      <alignment horizontal="center" vertical="top" wrapText="1" shrinkToFit="1"/>
    </xf>
    <xf numFmtId="0" fontId="4" fillId="0" borderId="4" xfId="0" applyFont="1" applyFill="1" applyBorder="1" applyAlignment="1">
      <alignment horizontal="left" vertical="top" wrapText="1" shrinkToFit="1"/>
    </xf>
    <xf numFmtId="4" fontId="6" fillId="0" borderId="2" xfId="0" applyNumberFormat="1" applyFont="1" applyFill="1" applyBorder="1" applyAlignment="1">
      <alignment horizontal="center" vertical="top"/>
    </xf>
    <xf numFmtId="4" fontId="6" fillId="0" borderId="4" xfId="0" applyNumberFormat="1" applyFont="1" applyFill="1" applyBorder="1" applyAlignment="1">
      <alignment horizontal="center" vertical="top"/>
    </xf>
    <xf numFmtId="4" fontId="6" fillId="0" borderId="7" xfId="0" applyNumberFormat="1" applyFont="1" applyFill="1" applyBorder="1" applyAlignment="1">
      <alignment horizontal="center" vertical="top"/>
    </xf>
    <xf numFmtId="4" fontId="7" fillId="0" borderId="2" xfId="0" applyNumberFormat="1" applyFont="1" applyFill="1" applyBorder="1" applyAlignment="1">
      <alignment horizontal="center" vertical="top"/>
    </xf>
    <xf numFmtId="4" fontId="7" fillId="0" borderId="4" xfId="0" applyNumberFormat="1" applyFont="1" applyFill="1" applyBorder="1" applyAlignment="1">
      <alignment horizontal="center" vertical="top"/>
    </xf>
    <xf numFmtId="4" fontId="7" fillId="0" borderId="7" xfId="0" applyNumberFormat="1" applyFont="1" applyFill="1" applyBorder="1" applyAlignment="1">
      <alignment horizontal="center" vertical="top"/>
    </xf>
    <xf numFmtId="0" fontId="0" fillId="0" borderId="7" xfId="0" applyFont="1" applyFill="1" applyBorder="1" applyAlignment="1">
      <alignment horizontal="left"/>
    </xf>
    <xf numFmtId="0" fontId="4" fillId="0" borderId="2" xfId="0" applyNumberFormat="1" applyFont="1" applyFill="1" applyBorder="1" applyAlignment="1" applyProtection="1">
      <alignment horizontal="left" vertical="top" wrapText="1" shrinkToFit="1"/>
      <protection locked="0"/>
    </xf>
    <xf numFmtId="0" fontId="4" fillId="0" borderId="4" xfId="0" applyNumberFormat="1" applyFont="1" applyFill="1" applyBorder="1" applyAlignment="1" applyProtection="1">
      <alignment horizontal="left" vertical="top" wrapText="1" shrinkToFit="1"/>
      <protection locked="0"/>
    </xf>
    <xf numFmtId="0" fontId="4" fillId="0" borderId="7" xfId="0" applyNumberFormat="1" applyFont="1" applyFill="1" applyBorder="1" applyAlignment="1" applyProtection="1">
      <alignment horizontal="left" vertical="top" wrapText="1" shrinkToFit="1"/>
      <protection locked="0"/>
    </xf>
    <xf numFmtId="49" fontId="3" fillId="0" borderId="2" xfId="0" applyNumberFormat="1" applyFont="1" applyFill="1" applyBorder="1" applyAlignment="1">
      <alignment horizontal="center" vertical="top"/>
    </xf>
    <xf numFmtId="49" fontId="3" fillId="0" borderId="4" xfId="0" applyNumberFormat="1" applyFont="1" applyFill="1" applyBorder="1" applyAlignment="1">
      <alignment horizontal="center" vertical="top"/>
    </xf>
    <xf numFmtId="4" fontId="3" fillId="0" borderId="2" xfId="0" applyNumberFormat="1" applyFont="1" applyFill="1" applyBorder="1" applyAlignment="1">
      <alignment horizontal="center" vertical="top"/>
    </xf>
    <xf numFmtId="4" fontId="3" fillId="0" borderId="4" xfId="0" applyNumberFormat="1" applyFont="1" applyFill="1" applyBorder="1" applyAlignment="1">
      <alignment horizontal="center" vertical="top"/>
    </xf>
    <xf numFmtId="0" fontId="3" fillId="0" borderId="11" xfId="0" applyFont="1" applyFill="1" applyBorder="1" applyAlignment="1">
      <alignment horizontal="center" vertical="top" wrapText="1" shrinkToFit="1"/>
    </xf>
    <xf numFmtId="0" fontId="3" fillId="0" borderId="10" xfId="0" applyFont="1" applyFill="1" applyBorder="1" applyAlignment="1">
      <alignment horizontal="center" vertical="top" wrapText="1" shrinkToFit="1"/>
    </xf>
    <xf numFmtId="0" fontId="4" fillId="0" borderId="4" xfId="0" applyNumberFormat="1" applyFont="1" applyFill="1" applyBorder="1" applyAlignment="1">
      <alignment horizontal="left" vertical="top" wrapText="1" shrinkToFit="1"/>
    </xf>
    <xf numFmtId="0" fontId="4" fillId="0" borderId="7" xfId="0" applyNumberFormat="1" applyFont="1" applyFill="1" applyBorder="1" applyAlignment="1">
      <alignment horizontal="left" vertical="top" wrapText="1" shrinkToFit="1"/>
    </xf>
    <xf numFmtId="4" fontId="6" fillId="0" borderId="2" xfId="0" applyNumberFormat="1" applyFont="1" applyFill="1" applyBorder="1" applyAlignment="1">
      <alignment horizontal="center" vertical="top" wrapText="1"/>
    </xf>
    <xf numFmtId="4" fontId="6" fillId="0" borderId="7" xfId="0" applyNumberFormat="1" applyFont="1" applyFill="1" applyBorder="1" applyAlignment="1">
      <alignment horizontal="center" vertical="top" wrapText="1"/>
    </xf>
    <xf numFmtId="4" fontId="7" fillId="0" borderId="2" xfId="0" applyNumberFormat="1" applyFont="1" applyFill="1" applyBorder="1" applyAlignment="1">
      <alignment horizontal="center" vertical="top" wrapText="1"/>
    </xf>
    <xf numFmtId="4" fontId="7" fillId="0" borderId="7" xfId="0" applyNumberFormat="1"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49" fontId="6" fillId="0" borderId="7" xfId="0" applyNumberFormat="1" applyFont="1" applyFill="1" applyBorder="1" applyAlignment="1">
      <alignment horizontal="center" vertical="top" wrapText="1"/>
    </xf>
    <xf numFmtId="0" fontId="6" fillId="5" borderId="12" xfId="0" applyFont="1" applyFill="1" applyBorder="1" applyAlignment="1">
      <alignment horizontal="center"/>
    </xf>
    <xf numFmtId="0" fontId="6" fillId="5" borderId="6" xfId="0" applyFont="1" applyFill="1" applyBorder="1" applyAlignment="1">
      <alignment horizontal="center"/>
    </xf>
    <xf numFmtId="0" fontId="3" fillId="0" borderId="0" xfId="0" applyFont="1" applyFill="1" applyAlignment="1">
      <alignment horizontal="left"/>
    </xf>
    <xf numFmtId="0" fontId="3" fillId="0" borderId="0" xfId="0" applyFont="1" applyFill="1" applyAlignment="1"/>
    <xf numFmtId="0" fontId="22" fillId="5" borderId="12" xfId="0" applyFont="1" applyFill="1" applyBorder="1" applyAlignment="1">
      <alignment horizontal="center"/>
    </xf>
    <xf numFmtId="0" fontId="22" fillId="5" borderId="6" xfId="0" applyFont="1" applyFill="1" applyBorder="1" applyAlignment="1">
      <alignment horizontal="center"/>
    </xf>
    <xf numFmtId="0" fontId="2" fillId="6" borderId="17" xfId="2" applyFont="1" applyFill="1" applyBorder="1" applyAlignment="1">
      <alignment horizontal="center" vertical="center" wrapText="1"/>
    </xf>
    <xf numFmtId="0" fontId="2" fillId="6" borderId="18" xfId="2" applyFont="1" applyFill="1" applyBorder="1" applyAlignment="1">
      <alignment horizontal="center" vertical="center" wrapText="1"/>
    </xf>
    <xf numFmtId="0" fontId="12" fillId="0" borderId="20" xfId="0" applyFont="1" applyFill="1" applyBorder="1" applyAlignment="1">
      <alignment horizontal="center" vertical="top"/>
    </xf>
    <xf numFmtId="0" fontId="12" fillId="0" borderId="22" xfId="0" applyFont="1" applyFill="1" applyBorder="1" applyAlignment="1">
      <alignment horizontal="center" vertical="top"/>
    </xf>
    <xf numFmtId="0" fontId="12" fillId="0" borderId="45" xfId="0" applyFont="1" applyFill="1" applyBorder="1" applyAlignment="1">
      <alignment horizontal="center" vertical="top"/>
    </xf>
    <xf numFmtId="49" fontId="3" fillId="0" borderId="3" xfId="2" applyNumberFormat="1" applyFont="1" applyFill="1" applyBorder="1" applyAlignment="1">
      <alignment horizontal="center" vertical="top" wrapText="1"/>
    </xf>
    <xf numFmtId="49" fontId="3" fillId="0" borderId="2" xfId="2" applyNumberFormat="1" applyFont="1" applyFill="1" applyBorder="1" applyAlignment="1">
      <alignment horizontal="center" vertical="top" wrapText="1"/>
    </xf>
    <xf numFmtId="4" fontId="3" fillId="0" borderId="3" xfId="2" applyNumberFormat="1" applyFont="1" applyFill="1" applyBorder="1" applyAlignment="1">
      <alignment horizontal="right" vertical="top" shrinkToFit="1"/>
    </xf>
    <xf numFmtId="1" fontId="3" fillId="0" borderId="21" xfId="2" applyNumberFormat="1" applyFont="1" applyFill="1" applyBorder="1" applyAlignment="1">
      <alignment horizontal="center" vertical="center" shrinkToFit="1"/>
    </xf>
    <xf numFmtId="1" fontId="3" fillId="0" borderId="23" xfId="2" applyNumberFormat="1" applyFont="1" applyFill="1" applyBorder="1" applyAlignment="1">
      <alignment horizontal="center" vertical="center" shrinkToFit="1"/>
    </xf>
    <xf numFmtId="1" fontId="3" fillId="0" borderId="24" xfId="2" applyNumberFormat="1" applyFont="1" applyFill="1" applyBorder="1" applyAlignment="1">
      <alignment horizontal="center" vertical="center" shrinkToFit="1"/>
    </xf>
    <xf numFmtId="49" fontId="11" fillId="0" borderId="3" xfId="2" applyNumberFormat="1" applyFont="1" applyFill="1" applyBorder="1" applyAlignment="1">
      <alignment horizontal="center" vertical="top" wrapText="1"/>
    </xf>
    <xf numFmtId="49" fontId="11" fillId="0" borderId="7" xfId="2" applyNumberFormat="1" applyFont="1" applyFill="1" applyBorder="1" applyAlignment="1">
      <alignment horizontal="center" vertical="top" wrapText="1"/>
    </xf>
    <xf numFmtId="4" fontId="3" fillId="0" borderId="7" xfId="2" applyNumberFormat="1" applyFont="1" applyFill="1" applyBorder="1" applyAlignment="1">
      <alignment horizontal="right" vertical="top" shrinkToFit="1"/>
    </xf>
    <xf numFmtId="4" fontId="3" fillId="0" borderId="13" xfId="2" applyNumberFormat="1" applyFont="1" applyFill="1" applyBorder="1" applyAlignment="1">
      <alignment horizontal="right" vertical="top" shrinkToFit="1"/>
    </xf>
    <xf numFmtId="49" fontId="11" fillId="0" borderId="2" xfId="2" applyNumberFormat="1" applyFont="1" applyFill="1" applyBorder="1" applyAlignment="1">
      <alignment horizontal="center" vertical="top" wrapText="1"/>
    </xf>
    <xf numFmtId="49" fontId="3" fillId="0" borderId="7" xfId="2" applyNumberFormat="1" applyFont="1" applyFill="1" applyBorder="1" applyAlignment="1">
      <alignment horizontal="center" vertical="top" wrapText="1"/>
    </xf>
    <xf numFmtId="49" fontId="3" fillId="0" borderId="2" xfId="2" applyNumberFormat="1" applyFont="1" applyFill="1" applyBorder="1" applyAlignment="1">
      <alignment horizontal="center" vertical="top" wrapText="1"/>
    </xf>
    <xf numFmtId="49" fontId="11" fillId="0" borderId="2" xfId="2" applyNumberFormat="1" applyFont="1" applyFill="1" applyBorder="1" applyAlignment="1">
      <alignment horizontal="center" vertical="top" wrapText="1"/>
    </xf>
    <xf numFmtId="1" fontId="3" fillId="0" borderId="24" xfId="2" applyNumberFormat="1" applyFont="1" applyFill="1" applyBorder="1" applyAlignment="1">
      <alignment horizontal="center" vertical="center" shrinkToFit="1"/>
    </xf>
    <xf numFmtId="49" fontId="3" fillId="0" borderId="4" xfId="2" applyNumberFormat="1" applyFont="1" applyFill="1" applyBorder="1" applyAlignment="1">
      <alignment horizontal="center" vertical="top" wrapText="1"/>
    </xf>
    <xf numFmtId="49" fontId="11" fillId="0" borderId="4" xfId="2" applyNumberFormat="1" applyFont="1" applyFill="1" applyBorder="1" applyAlignment="1">
      <alignment horizontal="center" vertical="top" wrapText="1"/>
    </xf>
    <xf numFmtId="1" fontId="3" fillId="0" borderId="28" xfId="2" applyNumberFormat="1" applyFont="1" applyFill="1" applyBorder="1" applyAlignment="1">
      <alignment horizontal="center" vertical="center" shrinkToFit="1"/>
    </xf>
    <xf numFmtId="1" fontId="3" fillId="0" borderId="23" xfId="2" applyNumberFormat="1" applyFont="1" applyFill="1" applyBorder="1" applyAlignment="1">
      <alignment horizontal="center" vertical="center" shrinkToFit="1"/>
    </xf>
    <xf numFmtId="4" fontId="3" fillId="0" borderId="2" xfId="2" applyNumberFormat="1" applyFont="1" applyFill="1" applyBorder="1" applyAlignment="1">
      <alignment horizontal="right" vertical="top" shrinkToFit="1"/>
    </xf>
    <xf numFmtId="49" fontId="3" fillId="0" borderId="7" xfId="2" applyNumberFormat="1" applyFont="1" applyFill="1" applyBorder="1" applyAlignment="1">
      <alignment horizontal="center" vertical="top" wrapText="1"/>
    </xf>
    <xf numFmtId="49" fontId="11" fillId="0" borderId="7" xfId="2" applyNumberFormat="1" applyFont="1" applyFill="1" applyBorder="1" applyAlignment="1">
      <alignment horizontal="center" vertical="top" wrapText="1"/>
    </xf>
    <xf numFmtId="49" fontId="11" fillId="0" borderId="4" xfId="2" applyNumberFormat="1" applyFont="1" applyFill="1" applyBorder="1" applyAlignment="1">
      <alignment horizontal="center" vertical="top" wrapText="1"/>
    </xf>
    <xf numFmtId="49" fontId="6" fillId="0" borderId="31" xfId="2" applyNumberFormat="1" applyFont="1" applyFill="1" applyBorder="1" applyAlignment="1">
      <alignment horizontal="center" vertical="top" wrapText="1"/>
    </xf>
    <xf numFmtId="4" fontId="6" fillId="0" borderId="31" xfId="2" applyNumberFormat="1" applyFont="1" applyFill="1" applyBorder="1" applyAlignment="1">
      <alignment horizontal="right" vertical="top" shrinkToFit="1"/>
    </xf>
    <xf numFmtId="1" fontId="3" fillId="0" borderId="32" xfId="2" applyNumberFormat="1" applyFont="1" applyFill="1" applyBorder="1" applyAlignment="1">
      <alignment horizontal="center" vertical="center" shrinkToFit="1"/>
    </xf>
    <xf numFmtId="49" fontId="11" fillId="0" borderId="38" xfId="2" applyNumberFormat="1" applyFont="1" applyFill="1" applyBorder="1" applyAlignment="1">
      <alignment horizontal="center" vertical="top" wrapText="1"/>
    </xf>
    <xf numFmtId="49" fontId="3" fillId="0" borderId="38" xfId="2" applyNumberFormat="1" applyFont="1" applyFill="1" applyBorder="1" applyAlignment="1">
      <alignment horizontal="center" vertical="top" wrapText="1"/>
    </xf>
    <xf numFmtId="49" fontId="11" fillId="0" borderId="37" xfId="2" applyNumberFormat="1" applyFont="1" applyFill="1" applyBorder="1" applyAlignment="1">
      <alignment horizontal="center" vertical="top" wrapText="1"/>
    </xf>
    <xf numFmtId="4" fontId="3" fillId="0" borderId="37" xfId="2" applyNumberFormat="1" applyFont="1" applyFill="1" applyBorder="1" applyAlignment="1">
      <alignment horizontal="right" vertical="top" shrinkToFit="1"/>
    </xf>
    <xf numFmtId="4" fontId="3" fillId="0" borderId="38" xfId="2" applyNumberFormat="1" applyFont="1" applyFill="1" applyBorder="1" applyAlignment="1">
      <alignment horizontal="right" vertical="top" shrinkToFit="1"/>
    </xf>
    <xf numFmtId="1" fontId="3" fillId="0" borderId="39" xfId="2" applyNumberFormat="1" applyFont="1" applyFill="1" applyBorder="1" applyAlignment="1">
      <alignment horizontal="center" vertical="center" shrinkToFit="1"/>
    </xf>
    <xf numFmtId="1" fontId="3" fillId="0" borderId="28" xfId="2" applyNumberFormat="1" applyFont="1" applyFill="1" applyBorder="1" applyAlignment="1">
      <alignment horizontal="center" vertical="center" shrinkToFit="1"/>
    </xf>
    <xf numFmtId="4" fontId="3" fillId="0" borderId="21" xfId="2" applyNumberFormat="1" applyFont="1" applyFill="1" applyBorder="1" applyAlignment="1">
      <alignment horizontal="right" vertical="top" shrinkToFit="1"/>
    </xf>
    <xf numFmtId="1" fontId="3" fillId="0" borderId="41" xfId="2" applyNumberFormat="1" applyFont="1" applyFill="1" applyBorder="1" applyAlignment="1">
      <alignment horizontal="center" vertical="center" shrinkToFit="1"/>
    </xf>
    <xf numFmtId="4" fontId="3" fillId="0" borderId="23" xfId="2" applyNumberFormat="1" applyFont="1" applyFill="1" applyBorder="1" applyAlignment="1">
      <alignment horizontal="right" vertical="top" shrinkToFit="1"/>
    </xf>
    <xf numFmtId="1" fontId="3" fillId="0" borderId="43" xfId="2" applyNumberFormat="1" applyFont="1" applyFill="1" applyBorder="1" applyAlignment="1">
      <alignment horizontal="center" vertical="center" shrinkToFit="1"/>
    </xf>
    <xf numFmtId="1" fontId="3" fillId="0" borderId="44" xfId="2" applyNumberFormat="1" applyFont="1" applyFill="1" applyBorder="1" applyAlignment="1">
      <alignment horizontal="center" vertical="center" shrinkToFit="1"/>
    </xf>
    <xf numFmtId="4" fontId="3" fillId="0" borderId="24" xfId="2" applyNumberFormat="1" applyFont="1" applyFill="1" applyBorder="1" applyAlignment="1">
      <alignment horizontal="right" vertical="top" shrinkToFit="1"/>
    </xf>
    <xf numFmtId="1" fontId="3" fillId="0" borderId="47" xfId="2" applyNumberFormat="1" applyFont="1" applyFill="1" applyBorder="1" applyAlignment="1">
      <alignment horizontal="center" vertical="center" shrinkToFit="1"/>
    </xf>
    <xf numFmtId="49" fontId="3" fillId="4" borderId="2" xfId="0" applyNumberFormat="1" applyFont="1" applyFill="1" applyBorder="1" applyAlignment="1">
      <alignment horizontal="center" vertical="top"/>
    </xf>
    <xf numFmtId="4" fontId="6" fillId="4" borderId="2" xfId="0" applyNumberFormat="1" applyFont="1" applyFill="1" applyBorder="1" applyAlignment="1">
      <alignment horizontal="center" vertical="top"/>
    </xf>
    <xf numFmtId="4" fontId="3" fillId="4" borderId="2" xfId="0" applyNumberFormat="1" applyFont="1" applyFill="1" applyBorder="1" applyAlignment="1">
      <alignment horizontal="center" vertical="top"/>
    </xf>
    <xf numFmtId="49" fontId="3" fillId="4" borderId="3" xfId="0" applyNumberFormat="1" applyFont="1" applyFill="1" applyBorder="1" applyAlignment="1">
      <alignment horizontal="center" vertical="top"/>
    </xf>
    <xf numFmtId="4" fontId="6" fillId="4" borderId="3" xfId="0" applyNumberFormat="1" applyFont="1" applyFill="1" applyBorder="1" applyAlignment="1">
      <alignment horizontal="center" vertical="top"/>
    </xf>
    <xf numFmtId="49" fontId="3" fillId="4" borderId="7" xfId="0" applyNumberFormat="1" applyFont="1" applyFill="1" applyBorder="1" applyAlignment="1">
      <alignment horizontal="center" vertical="top"/>
    </xf>
    <xf numFmtId="49" fontId="3" fillId="4" borderId="4" xfId="0" applyNumberFormat="1" applyFont="1" applyFill="1" applyBorder="1" applyAlignment="1">
      <alignment horizontal="center" vertical="top"/>
    </xf>
    <xf numFmtId="4" fontId="3" fillId="4" borderId="4" xfId="0" applyNumberFormat="1" applyFont="1" applyFill="1" applyBorder="1" applyAlignment="1">
      <alignment horizontal="center" vertical="top"/>
    </xf>
    <xf numFmtId="4" fontId="6" fillId="4" borderId="4" xfId="0" applyNumberFormat="1" applyFont="1" applyFill="1" applyBorder="1" applyAlignment="1">
      <alignment horizontal="center" vertical="top"/>
    </xf>
    <xf numFmtId="4" fontId="3" fillId="4" borderId="3" xfId="0" applyNumberFormat="1" applyFont="1" applyFill="1" applyBorder="1" applyAlignment="1">
      <alignment horizontal="center" vertical="top"/>
    </xf>
    <xf numFmtId="49" fontId="6" fillId="0" borderId="9" xfId="0" applyNumberFormat="1" applyFont="1" applyFill="1" applyBorder="1" applyAlignment="1">
      <alignment horizontal="center" vertical="top" wrapText="1"/>
    </xf>
    <xf numFmtId="4" fontId="6" fillId="0" borderId="3" xfId="0" applyNumberFormat="1" applyFont="1" applyFill="1" applyBorder="1" applyAlignment="1">
      <alignment horizontal="right" vertical="top" shrinkToFit="1"/>
    </xf>
    <xf numFmtId="49" fontId="3" fillId="0" borderId="9" xfId="0" applyNumberFormat="1" applyFont="1" applyFill="1" applyBorder="1" applyAlignment="1">
      <alignment horizontal="center" vertical="top" wrapText="1"/>
    </xf>
    <xf numFmtId="4" fontId="3" fillId="0" borderId="3" xfId="0" applyNumberFormat="1" applyFont="1" applyFill="1" applyBorder="1" applyAlignment="1">
      <alignment horizontal="right" vertical="top" shrinkToFit="1"/>
    </xf>
    <xf numFmtId="49" fontId="6" fillId="0" borderId="2" xfId="0" applyNumberFormat="1" applyFont="1" applyFill="1" applyBorder="1" applyAlignment="1">
      <alignment horizontal="center" vertical="top" shrinkToFit="1"/>
    </xf>
    <xf numFmtId="49" fontId="3" fillId="0" borderId="2" xfId="0" applyNumberFormat="1" applyFont="1" applyFill="1" applyBorder="1" applyAlignment="1">
      <alignment horizontal="center" vertical="top" shrinkToFit="1"/>
    </xf>
    <xf numFmtId="4" fontId="3" fillId="0" borderId="9" xfId="0" applyNumberFormat="1" applyFont="1" applyFill="1" applyBorder="1" applyAlignment="1">
      <alignment horizontal="right" vertical="top" shrinkToFit="1"/>
    </xf>
    <xf numFmtId="4" fontId="3" fillId="0" borderId="2" xfId="0" applyNumberFormat="1" applyFont="1" applyFill="1" applyBorder="1" applyAlignment="1">
      <alignment horizontal="right" vertical="top" shrinkToFit="1"/>
    </xf>
    <xf numFmtId="49" fontId="6" fillId="0" borderId="3" xfId="0" applyNumberFormat="1" applyFont="1" applyFill="1" applyBorder="1" applyAlignment="1">
      <alignment horizontal="center" vertical="top" shrinkToFit="1"/>
    </xf>
    <xf numFmtId="4" fontId="6" fillId="0" borderId="6" xfId="0" applyNumberFormat="1" applyFont="1" applyFill="1" applyBorder="1" applyAlignment="1">
      <alignment horizontal="right" vertical="top" shrinkToFit="1"/>
    </xf>
    <xf numFmtId="49" fontId="3" fillId="0" borderId="3" xfId="0" applyNumberFormat="1" applyFont="1" applyFill="1" applyBorder="1" applyAlignment="1">
      <alignment horizontal="center" vertical="top" shrinkToFit="1"/>
    </xf>
    <xf numFmtId="4" fontId="3" fillId="0" borderId="6" xfId="0" applyNumberFormat="1" applyFont="1" applyFill="1" applyBorder="1" applyAlignment="1">
      <alignment horizontal="right" vertical="top" shrinkToFit="1"/>
    </xf>
    <xf numFmtId="49" fontId="3" fillId="0" borderId="3" xfId="0" applyNumberFormat="1" applyFont="1" applyFill="1" applyBorder="1" applyAlignment="1">
      <alignment horizontal="center" vertical="top" wrapText="1"/>
    </xf>
    <xf numFmtId="4" fontId="6" fillId="0" borderId="2" xfId="0" applyNumberFormat="1" applyFont="1" applyFill="1" applyBorder="1" applyAlignment="1">
      <alignment horizontal="right" vertical="top" shrinkToFit="1"/>
    </xf>
    <xf numFmtId="4" fontId="6" fillId="0" borderId="9" xfId="0" applyNumberFormat="1" applyFont="1" applyFill="1" applyBorder="1" applyAlignment="1">
      <alignment horizontal="right" vertical="top" shrinkToFit="1"/>
    </xf>
    <xf numFmtId="49" fontId="6" fillId="0" borderId="49" xfId="0" applyNumberFormat="1" applyFont="1" applyFill="1" applyBorder="1" applyAlignment="1">
      <alignment horizontal="center" vertical="top" shrinkToFit="1"/>
    </xf>
    <xf numFmtId="49" fontId="6" fillId="0" borderId="2" xfId="0" applyNumberFormat="1" applyFont="1" applyFill="1" applyBorder="1" applyAlignment="1">
      <alignment horizontal="center" vertical="top" shrinkToFit="1"/>
    </xf>
    <xf numFmtId="4" fontId="6" fillId="0" borderId="2" xfId="0" applyNumberFormat="1" applyFont="1" applyFill="1" applyBorder="1" applyAlignment="1">
      <alignment horizontal="right" vertical="top" shrinkToFit="1"/>
    </xf>
    <xf numFmtId="49" fontId="3" fillId="0" borderId="2" xfId="0" applyNumberFormat="1" applyFont="1" applyFill="1" applyBorder="1" applyAlignment="1">
      <alignment horizontal="center" vertical="top" shrinkToFit="1"/>
    </xf>
    <xf numFmtId="4" fontId="3" fillId="0" borderId="2" xfId="0" applyNumberFormat="1" applyFont="1" applyFill="1" applyBorder="1" applyAlignment="1">
      <alignment horizontal="right" vertical="top" shrinkToFit="1"/>
    </xf>
    <xf numFmtId="49" fontId="6" fillId="0" borderId="7" xfId="0" applyNumberFormat="1" applyFont="1" applyFill="1" applyBorder="1" applyAlignment="1">
      <alignment horizontal="center" vertical="top" shrinkToFit="1"/>
    </xf>
    <xf numFmtId="49" fontId="3" fillId="0" borderId="4" xfId="0" applyNumberFormat="1" applyFont="1" applyFill="1" applyBorder="1" applyAlignment="1">
      <alignment horizontal="center" vertical="top" wrapText="1"/>
    </xf>
    <xf numFmtId="49" fontId="3" fillId="0" borderId="4" xfId="0" applyNumberFormat="1" applyFont="1" applyFill="1" applyBorder="1" applyAlignment="1">
      <alignment horizontal="center" vertical="top" shrinkToFit="1"/>
    </xf>
    <xf numFmtId="4" fontId="3" fillId="0" borderId="4" xfId="0" applyNumberFormat="1" applyFont="1" applyFill="1" applyBorder="1" applyAlignment="1">
      <alignment horizontal="right" vertical="top" shrinkToFit="1"/>
    </xf>
    <xf numFmtId="4" fontId="3" fillId="0" borderId="8" xfId="0" applyNumberFormat="1" applyFont="1" applyFill="1" applyBorder="1" applyAlignment="1">
      <alignment horizontal="right" vertical="top" shrinkToFit="1"/>
    </xf>
    <xf numFmtId="49" fontId="6" fillId="0" borderId="3" xfId="0" applyNumberFormat="1" applyFont="1" applyFill="1" applyBorder="1" applyAlignment="1">
      <alignment horizontal="center" vertical="top" wrapText="1" shrinkToFit="1"/>
    </xf>
    <xf numFmtId="4" fontId="6" fillId="0" borderId="50" xfId="0" applyNumberFormat="1" applyFont="1" applyFill="1" applyBorder="1" applyAlignment="1">
      <alignment horizontal="right" vertical="top" shrinkToFit="1"/>
    </xf>
    <xf numFmtId="4" fontId="6" fillId="0" borderId="49" xfId="0" applyNumberFormat="1" applyFont="1" applyFill="1" applyBorder="1" applyAlignment="1">
      <alignment horizontal="right" vertical="top" shrinkToFit="1"/>
    </xf>
    <xf numFmtId="49" fontId="6" fillId="0" borderId="9" xfId="0" applyNumberFormat="1" applyFont="1" applyFill="1" applyBorder="1" applyAlignment="1">
      <alignment horizontal="center" vertical="top" shrinkToFit="1"/>
    </xf>
    <xf numFmtId="49" fontId="3" fillId="0" borderId="9" xfId="0" applyNumberFormat="1" applyFont="1" applyFill="1" applyBorder="1" applyAlignment="1">
      <alignment horizontal="center" vertical="top" shrinkToFit="1"/>
    </xf>
    <xf numFmtId="49" fontId="3" fillId="0" borderId="6" xfId="0" applyNumberFormat="1" applyFont="1" applyFill="1" applyBorder="1" applyAlignment="1">
      <alignment horizontal="center" vertical="top" shrinkToFit="1"/>
    </xf>
    <xf numFmtId="4" fontId="3" fillId="0" borderId="2" xfId="0" applyNumberFormat="1" applyFont="1" applyFill="1" applyBorder="1" applyAlignment="1">
      <alignment horizontal="center" vertical="top" shrinkToFit="1"/>
    </xf>
    <xf numFmtId="49" fontId="3" fillId="0" borderId="4" xfId="0" applyNumberFormat="1" applyFont="1" applyFill="1" applyBorder="1" applyAlignment="1">
      <alignment horizontal="center" vertical="top" shrinkToFit="1"/>
    </xf>
    <xf numFmtId="4" fontId="3" fillId="0" borderId="4" xfId="0" applyNumberFormat="1" applyFont="1" applyFill="1" applyBorder="1" applyAlignment="1">
      <alignment horizontal="center" vertical="top" shrinkToFit="1"/>
    </xf>
    <xf numFmtId="49" fontId="3" fillId="0" borderId="7" xfId="0" applyNumberFormat="1" applyFont="1" applyFill="1" applyBorder="1" applyAlignment="1">
      <alignment horizontal="center" vertical="top" shrinkToFit="1"/>
    </xf>
    <xf numFmtId="4" fontId="3" fillId="0" borderId="7" xfId="0" applyNumberFormat="1" applyFont="1" applyFill="1" applyBorder="1" applyAlignment="1">
      <alignment horizontal="center" vertical="top" shrinkToFit="1"/>
    </xf>
    <xf numFmtId="49" fontId="6" fillId="0" borderId="52" xfId="0" applyNumberFormat="1" applyFont="1" applyFill="1" applyBorder="1" applyAlignment="1">
      <alignment horizontal="center" vertical="top" shrinkToFit="1"/>
    </xf>
    <xf numFmtId="49" fontId="6" fillId="0" borderId="4" xfId="0" applyNumberFormat="1" applyFont="1" applyFill="1" applyBorder="1" applyAlignment="1">
      <alignment horizontal="center" vertical="top" shrinkToFit="1"/>
    </xf>
    <xf numFmtId="49" fontId="6" fillId="0" borderId="7" xfId="0" applyNumberFormat="1" applyFont="1" applyFill="1" applyBorder="1" applyAlignment="1">
      <alignment horizontal="center" vertical="top" shrinkToFit="1"/>
    </xf>
    <xf numFmtId="4" fontId="6" fillId="0" borderId="7" xfId="0" applyNumberFormat="1" applyFont="1" applyFill="1" applyBorder="1" applyAlignment="1">
      <alignment horizontal="right" vertical="top" shrinkToFit="1"/>
    </xf>
    <xf numFmtId="49" fontId="6" fillId="0" borderId="6" xfId="0" applyNumberFormat="1" applyFont="1" applyFill="1" applyBorder="1" applyAlignment="1">
      <alignment horizontal="center" vertical="top" shrinkToFit="1"/>
    </xf>
    <xf numFmtId="4" fontId="3" fillId="0" borderId="12" xfId="0" applyNumberFormat="1" applyFont="1" applyFill="1" applyBorder="1" applyAlignment="1">
      <alignment horizontal="right" vertical="top" shrinkToFit="1"/>
    </xf>
    <xf numFmtId="4" fontId="3" fillId="0" borderId="5" xfId="0" applyNumberFormat="1" applyFont="1" applyFill="1" applyBorder="1" applyAlignment="1">
      <alignment horizontal="right" vertical="top" shrinkToFit="1"/>
    </xf>
    <xf numFmtId="4" fontId="3" fillId="0" borderId="11" xfId="0" applyNumberFormat="1" applyFont="1" applyFill="1" applyBorder="1" applyAlignment="1">
      <alignment horizontal="right" vertical="top" shrinkToFit="1"/>
    </xf>
    <xf numFmtId="4" fontId="3" fillId="0" borderId="3" xfId="0" applyNumberFormat="1" applyFont="1" applyFill="1" applyBorder="1" applyAlignment="1">
      <alignment horizontal="center" vertical="top" shrinkToFit="1"/>
    </xf>
    <xf numFmtId="4" fontId="6" fillId="0" borderId="3" xfId="0" applyNumberFormat="1" applyFont="1" applyFill="1" applyBorder="1" applyAlignment="1">
      <alignment vertical="top" shrinkToFit="1"/>
    </xf>
    <xf numFmtId="4" fontId="6" fillId="0" borderId="12" xfId="0" applyNumberFormat="1" applyFont="1" applyFill="1" applyBorder="1" applyAlignment="1">
      <alignment vertical="top" shrinkToFit="1"/>
    </xf>
    <xf numFmtId="4" fontId="6" fillId="0" borderId="5" xfId="0" applyNumberFormat="1" applyFont="1" applyFill="1" applyBorder="1" applyAlignment="1">
      <alignment vertical="top" shrinkToFit="1"/>
    </xf>
    <xf numFmtId="4" fontId="3" fillId="0" borderId="53" xfId="0" applyNumberFormat="1" applyFont="1" applyFill="1" applyBorder="1" applyAlignment="1">
      <alignment horizontal="right" vertical="top" shrinkToFit="1"/>
    </xf>
    <xf numFmtId="4" fontId="6" fillId="0" borderId="12" xfId="0" applyNumberFormat="1" applyFont="1" applyFill="1" applyBorder="1" applyAlignment="1">
      <alignment horizontal="right" vertical="top" shrinkToFit="1"/>
    </xf>
    <xf numFmtId="4" fontId="6" fillId="0" borderId="5" xfId="0" applyNumberFormat="1" applyFont="1" applyFill="1" applyBorder="1" applyAlignment="1">
      <alignment horizontal="right" vertical="top" shrinkToFit="1"/>
    </xf>
    <xf numFmtId="0" fontId="6" fillId="0" borderId="2" xfId="0" applyFont="1" applyFill="1" applyBorder="1" applyAlignment="1">
      <alignment horizontal="center" vertical="top" wrapText="1" shrinkToFit="1"/>
    </xf>
    <xf numFmtId="49" fontId="6" fillId="0" borderId="2" xfId="0" applyNumberFormat="1" applyFont="1" applyFill="1" applyBorder="1" applyAlignment="1">
      <alignment horizontal="center" vertical="center" wrapText="1"/>
    </xf>
    <xf numFmtId="0" fontId="6" fillId="0" borderId="7" xfId="0" applyFont="1" applyFill="1" applyBorder="1" applyAlignment="1">
      <alignment horizontal="center" vertical="top" wrapText="1" shrinkToFit="1"/>
    </xf>
    <xf numFmtId="49" fontId="6" fillId="0" borderId="7" xfId="0" applyNumberFormat="1" applyFont="1" applyFill="1" applyBorder="1" applyAlignment="1">
      <alignment horizontal="center" vertical="center" wrapText="1"/>
    </xf>
    <xf numFmtId="0" fontId="6" fillId="0" borderId="4" xfId="0" applyFont="1" applyFill="1" applyBorder="1" applyAlignment="1">
      <alignment horizontal="center" vertical="top" wrapText="1" shrinkToFit="1"/>
    </xf>
    <xf numFmtId="0" fontId="6" fillId="0" borderId="2" xfId="0" applyFont="1" applyFill="1" applyBorder="1" applyAlignment="1">
      <alignment horizontal="center" vertical="top" wrapText="1"/>
    </xf>
    <xf numFmtId="0" fontId="6" fillId="0" borderId="7"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7" xfId="0" applyFont="1" applyFill="1" applyBorder="1" applyAlignment="1">
      <alignment horizontal="center" vertical="top" wrapText="1" shrinkToFit="1"/>
    </xf>
    <xf numFmtId="0" fontId="6" fillId="0" borderId="11" xfId="0" applyFont="1" applyFill="1" applyBorder="1" applyAlignment="1">
      <alignment horizontal="center" vertical="top" wrapText="1" shrinkToFit="1"/>
    </xf>
    <xf numFmtId="0" fontId="6" fillId="0" borderId="10" xfId="0" applyFont="1" applyFill="1" applyBorder="1" applyAlignment="1">
      <alignment horizontal="center" vertical="top" wrapText="1" shrinkToFit="1"/>
    </xf>
    <xf numFmtId="0" fontId="3" fillId="0" borderId="48" xfId="0" applyFont="1" applyFill="1" applyBorder="1" applyAlignment="1">
      <alignment horizontal="center" vertical="top" wrapText="1"/>
    </xf>
    <xf numFmtId="0" fontId="6" fillId="0" borderId="3" xfId="0" applyFont="1" applyFill="1" applyBorder="1" applyAlignment="1">
      <alignment horizontal="center" vertical="top" wrapText="1" shrinkToFit="1"/>
    </xf>
    <xf numFmtId="0" fontId="6" fillId="0" borderId="11"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2" xfId="0" applyFont="1" applyFill="1" applyBorder="1" applyAlignment="1">
      <alignment horizontal="center" wrapText="1"/>
    </xf>
    <xf numFmtId="0" fontId="6" fillId="0" borderId="7" xfId="0" applyFont="1" applyFill="1" applyBorder="1" applyAlignment="1">
      <alignment horizontal="center" wrapText="1"/>
    </xf>
    <xf numFmtId="0" fontId="6" fillId="0" borderId="3" xfId="0" applyFont="1" applyFill="1" applyBorder="1" applyAlignment="1">
      <alignment horizontal="center" wrapText="1"/>
    </xf>
    <xf numFmtId="0" fontId="6" fillId="0" borderId="4" xfId="0" applyFont="1" applyFill="1" applyBorder="1" applyAlignment="1">
      <alignment horizontal="center" wrapText="1"/>
    </xf>
    <xf numFmtId="49" fontId="6" fillId="0" borderId="4" xfId="0" applyNumberFormat="1" applyFont="1" applyFill="1" applyBorder="1" applyAlignment="1">
      <alignment horizontal="center" vertical="center" wrapText="1"/>
    </xf>
    <xf numFmtId="0" fontId="6" fillId="0" borderId="2" xfId="0" applyFont="1" applyFill="1" applyBorder="1" applyAlignment="1">
      <alignment horizontal="center" vertical="top" wrapText="1" shrinkToFit="1"/>
    </xf>
    <xf numFmtId="0" fontId="6" fillId="0" borderId="4" xfId="0" applyFont="1" applyFill="1" applyBorder="1" applyAlignment="1">
      <alignment horizontal="center" vertical="top" wrapText="1" shrinkToFit="1"/>
    </xf>
    <xf numFmtId="49" fontId="6" fillId="0" borderId="2" xfId="0" applyNumberFormat="1" applyFont="1" applyFill="1" applyBorder="1" applyAlignment="1">
      <alignment horizontal="center" vertical="top" wrapText="1" shrinkToFit="1"/>
    </xf>
    <xf numFmtId="49" fontId="6" fillId="0" borderId="7" xfId="0" applyNumberFormat="1" applyFont="1" applyFill="1" applyBorder="1" applyAlignment="1">
      <alignment horizontal="center" vertical="top" wrapText="1" shrinkToFit="1"/>
    </xf>
    <xf numFmtId="0" fontId="6" fillId="0" borderId="11" xfId="0" applyFont="1" applyFill="1" applyBorder="1" applyAlignment="1">
      <alignment horizontal="center" vertical="top" wrapText="1"/>
    </xf>
    <xf numFmtId="0" fontId="6" fillId="0" borderId="48" xfId="0" applyFont="1" applyFill="1" applyBorder="1" applyAlignment="1">
      <alignment horizontal="center" vertical="top" wrapText="1"/>
    </xf>
    <xf numFmtId="49" fontId="3" fillId="0" borderId="2" xfId="0" applyNumberFormat="1" applyFont="1" applyFill="1" applyBorder="1" applyAlignment="1">
      <alignment horizontal="center" vertical="top" wrapText="1"/>
    </xf>
    <xf numFmtId="49" fontId="32" fillId="0" borderId="3" xfId="0" applyNumberFormat="1" applyFont="1" applyBorder="1" applyAlignment="1">
      <alignment vertical="top" wrapText="1"/>
    </xf>
    <xf numFmtId="49" fontId="32" fillId="0" borderId="3" xfId="0" applyNumberFormat="1" applyFont="1" applyBorder="1" applyAlignment="1">
      <alignment vertical="top"/>
    </xf>
    <xf numFmtId="49" fontId="6" fillId="7" borderId="3" xfId="0" applyNumberFormat="1" applyFont="1" applyFill="1" applyBorder="1" applyAlignment="1">
      <alignment horizontal="center" vertical="top" shrinkToFit="1"/>
    </xf>
    <xf numFmtId="4" fontId="6" fillId="4" borderId="3" xfId="0" applyNumberFormat="1" applyFont="1" applyFill="1" applyBorder="1" applyAlignment="1">
      <alignment horizontal="right" vertical="top" shrinkToFit="1"/>
    </xf>
    <xf numFmtId="49" fontId="33" fillId="0" borderId="3" xfId="0" applyNumberFormat="1" applyFont="1" applyBorder="1" applyAlignment="1">
      <alignment vertical="top" wrapText="1"/>
    </xf>
    <xf numFmtId="49" fontId="33" fillId="0" borderId="3" xfId="0" applyNumberFormat="1" applyFont="1" applyBorder="1" applyAlignment="1">
      <alignment vertical="top"/>
    </xf>
    <xf numFmtId="4" fontId="3" fillId="4" borderId="3" xfId="0" applyNumberFormat="1" applyFont="1" applyFill="1" applyBorder="1" applyAlignment="1">
      <alignment horizontal="right" vertical="top"/>
    </xf>
    <xf numFmtId="4" fontId="33" fillId="4" borderId="3" xfId="0" applyNumberFormat="1" applyFont="1" applyFill="1" applyBorder="1" applyAlignment="1">
      <alignment horizontal="right" vertical="top"/>
    </xf>
    <xf numFmtId="49" fontId="32" fillId="4" borderId="3" xfId="0" applyNumberFormat="1" applyFont="1" applyFill="1" applyBorder="1" applyAlignment="1">
      <alignment vertical="top"/>
    </xf>
    <xf numFmtId="4" fontId="6" fillId="4" borderId="3" xfId="0" applyNumberFormat="1" applyFont="1" applyFill="1" applyBorder="1" applyAlignment="1">
      <alignment horizontal="right" vertical="top"/>
    </xf>
    <xf numFmtId="49" fontId="33" fillId="0" borderId="3" xfId="0" applyNumberFormat="1" applyFont="1" applyBorder="1" applyAlignment="1">
      <alignment horizontal="center" vertical="top"/>
    </xf>
    <xf numFmtId="49" fontId="33" fillId="4" borderId="3" xfId="0" applyNumberFormat="1" applyFont="1" applyFill="1" applyBorder="1" applyAlignment="1">
      <alignment horizontal="center" vertical="top"/>
    </xf>
    <xf numFmtId="49" fontId="33" fillId="4" borderId="3" xfId="0" applyNumberFormat="1" applyFont="1" applyFill="1" applyBorder="1" applyAlignment="1">
      <alignment vertical="top"/>
    </xf>
    <xf numFmtId="4" fontId="32" fillId="4" borderId="3" xfId="0" applyNumberFormat="1" applyFont="1" applyFill="1" applyBorder="1" applyAlignment="1">
      <alignment horizontal="right" vertical="top"/>
    </xf>
    <xf numFmtId="4" fontId="33" fillId="4" borderId="2" xfId="0" applyNumberFormat="1" applyFont="1" applyFill="1" applyBorder="1" applyAlignment="1">
      <alignment horizontal="right" vertical="top"/>
    </xf>
    <xf numFmtId="49" fontId="32" fillId="0" borderId="3" xfId="0" applyNumberFormat="1" applyFont="1" applyBorder="1" applyAlignment="1">
      <alignment vertical="top"/>
    </xf>
    <xf numFmtId="49" fontId="33" fillId="0" borderId="2" xfId="0" applyNumberFormat="1" applyFont="1" applyBorder="1" applyAlignment="1">
      <alignment horizontal="center" vertical="top"/>
    </xf>
    <xf numFmtId="49" fontId="32" fillId="0" borderId="2" xfId="0" applyNumberFormat="1" applyFont="1" applyBorder="1" applyAlignment="1">
      <alignment horizontal="center" vertical="top"/>
    </xf>
    <xf numFmtId="4" fontId="32" fillId="4" borderId="2" xfId="0" applyNumberFormat="1" applyFont="1" applyFill="1" applyBorder="1" applyAlignment="1">
      <alignment horizontal="right" vertical="top"/>
    </xf>
    <xf numFmtId="4" fontId="32" fillId="4" borderId="2" xfId="0" applyNumberFormat="1" applyFont="1" applyFill="1" applyBorder="1" applyAlignment="1">
      <alignment horizontal="right" vertical="top"/>
    </xf>
    <xf numFmtId="0" fontId="3" fillId="3" borderId="3" xfId="0" applyFont="1" applyFill="1" applyBorder="1" applyAlignment="1">
      <alignment horizontal="left" vertical="top"/>
    </xf>
    <xf numFmtId="0" fontId="0" fillId="0" borderId="4" xfId="0" applyFont="1" applyFill="1" applyBorder="1" applyAlignment="1">
      <alignment horizontal="left" vertical="top" wrapText="1"/>
    </xf>
    <xf numFmtId="0" fontId="0" fillId="0" borderId="7" xfId="0" applyFont="1" applyFill="1" applyBorder="1" applyAlignment="1">
      <alignment horizontal="left" vertical="top" wrapText="1"/>
    </xf>
    <xf numFmtId="0" fontId="4" fillId="0" borderId="4" xfId="0" applyFont="1" applyBorder="1" applyAlignment="1">
      <alignment horizontal="left" vertical="center" wrapText="1"/>
    </xf>
    <xf numFmtId="0" fontId="5" fillId="0" borderId="2" xfId="2" applyFont="1" applyFill="1" applyBorder="1" applyAlignment="1">
      <alignment horizontal="left" vertical="center" wrapText="1"/>
    </xf>
    <xf numFmtId="0" fontId="5" fillId="0" borderId="7" xfId="2" applyFont="1" applyFill="1" applyBorder="1" applyAlignment="1">
      <alignment horizontal="left" vertical="center" wrapText="1"/>
    </xf>
    <xf numFmtId="0" fontId="5" fillId="0" borderId="3" xfId="2" applyFont="1" applyFill="1" applyBorder="1" applyAlignment="1">
      <alignment horizontal="left" vertical="top" wrapText="1"/>
    </xf>
    <xf numFmtId="0" fontId="5" fillId="0" borderId="4" xfId="2" applyFont="1" applyFill="1" applyBorder="1" applyAlignment="1">
      <alignment horizontal="left" vertical="center" wrapText="1"/>
    </xf>
    <xf numFmtId="0" fontId="5" fillId="0" borderId="26" xfId="3" applyNumberFormat="1" applyFont="1" applyFill="1" applyBorder="1" applyAlignment="1" applyProtection="1">
      <alignment horizontal="left" vertical="top" wrapText="1"/>
    </xf>
    <xf numFmtId="0" fontId="5" fillId="0" borderId="27" xfId="2" applyFont="1" applyFill="1" applyBorder="1" applyAlignment="1">
      <alignment horizontal="left" vertical="top" wrapText="1"/>
    </xf>
    <xf numFmtId="0" fontId="5" fillId="0" borderId="3" xfId="2" applyFont="1" applyFill="1" applyBorder="1" applyAlignment="1">
      <alignment horizontal="left" vertical="top" wrapText="1"/>
    </xf>
    <xf numFmtId="0" fontId="5" fillId="0" borderId="3" xfId="2"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3" xfId="0" applyFont="1" applyFill="1" applyBorder="1" applyAlignment="1">
      <alignment horizontal="left" vertical="center" wrapText="1"/>
    </xf>
    <xf numFmtId="0" fontId="4" fillId="7" borderId="3" xfId="0" applyFont="1" applyFill="1" applyBorder="1" applyAlignment="1">
      <alignment horizontal="left" vertical="top" wrapText="1"/>
    </xf>
    <xf numFmtId="0" fontId="31" fillId="0" borderId="3" xfId="0" applyFont="1" applyBorder="1" applyAlignment="1">
      <alignment horizontal="left" vertical="top" wrapText="1"/>
    </xf>
    <xf numFmtId="0" fontId="31" fillId="0" borderId="2" xfId="0" applyFont="1" applyBorder="1" applyAlignment="1">
      <alignment horizontal="left" vertical="top" wrapText="1"/>
    </xf>
    <xf numFmtId="0" fontId="31" fillId="0" borderId="4" xfId="0" applyFont="1" applyBorder="1" applyAlignment="1">
      <alignment horizontal="left" vertical="top" wrapText="1"/>
    </xf>
    <xf numFmtId="0" fontId="31" fillId="0" borderId="7" xfId="0" applyFont="1" applyBorder="1" applyAlignment="1">
      <alignment horizontal="left" vertical="top" wrapText="1"/>
    </xf>
    <xf numFmtId="0" fontId="4" fillId="7" borderId="3"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4" borderId="7" xfId="0" applyFont="1" applyFill="1" applyBorder="1" applyAlignment="1">
      <alignment horizontal="left" vertical="top" wrapText="1"/>
    </xf>
    <xf numFmtId="167" fontId="31" fillId="0" borderId="2" xfId="0" applyNumberFormat="1" applyFont="1" applyBorder="1" applyAlignment="1">
      <alignment horizontal="left" vertical="top" wrapText="1"/>
    </xf>
    <xf numFmtId="0" fontId="3" fillId="0" borderId="0" xfId="0" applyFont="1" applyFill="1" applyBorder="1" applyAlignment="1">
      <alignment horizontal="left"/>
    </xf>
    <xf numFmtId="49" fontId="3" fillId="5" borderId="15" xfId="2"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7" xfId="0"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49" fontId="3" fillId="0" borderId="7" xfId="0" applyNumberFormat="1"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3" borderId="3" xfId="0" applyFont="1" applyFill="1" applyBorder="1" applyAlignment="1">
      <alignment horizontal="left" vertical="top"/>
    </xf>
    <xf numFmtId="2" fontId="3" fillId="0" borderId="2" xfId="0" applyNumberFormat="1" applyFont="1" applyFill="1" applyBorder="1" applyAlignment="1">
      <alignment horizontal="left" vertical="center" wrapText="1"/>
    </xf>
    <xf numFmtId="2" fontId="3" fillId="0" borderId="7" xfId="0" applyNumberFormat="1" applyFont="1" applyFill="1" applyBorder="1" applyAlignment="1">
      <alignment horizontal="left" vertical="center" wrapText="1"/>
    </xf>
    <xf numFmtId="0" fontId="4" fillId="0" borderId="0" xfId="0" applyFont="1" applyFill="1" applyAlignment="1">
      <alignment horizontal="left"/>
    </xf>
    <xf numFmtId="0" fontId="4" fillId="0" borderId="8" xfId="0" applyFont="1" applyFill="1" applyBorder="1" applyAlignment="1">
      <alignment horizontal="center" vertical="top" wrapText="1"/>
    </xf>
    <xf numFmtId="0" fontId="4" fillId="0" borderId="3" xfId="0" applyNumberFormat="1" applyFont="1" applyFill="1" applyBorder="1" applyAlignment="1">
      <alignment horizontal="center" vertical="top" wrapText="1"/>
    </xf>
    <xf numFmtId="0" fontId="10" fillId="5" borderId="6" xfId="0" applyFont="1" applyFill="1" applyBorder="1" applyAlignment="1">
      <alignment horizontal="center"/>
    </xf>
    <xf numFmtId="0" fontId="4" fillId="7" borderId="2" xfId="0" applyFont="1" applyFill="1" applyBorder="1" applyAlignment="1">
      <alignment horizontal="center" vertical="center" wrapText="1"/>
    </xf>
    <xf numFmtId="0" fontId="4" fillId="0" borderId="4" xfId="0" applyFont="1" applyBorder="1" applyAlignment="1">
      <alignment horizontal="center" vertical="center" wrapText="1"/>
    </xf>
    <xf numFmtId="0" fontId="0" fillId="0" borderId="4" xfId="0" applyFill="1" applyBorder="1" applyAlignment="1">
      <alignment horizontal="center"/>
    </xf>
    <xf numFmtId="0" fontId="0" fillId="0" borderId="7" xfId="0" applyFill="1" applyBorder="1" applyAlignment="1">
      <alignment horizontal="center"/>
    </xf>
    <xf numFmtId="49" fontId="5" fillId="4" borderId="3" xfId="0" applyNumberFormat="1" applyFont="1" applyFill="1" applyBorder="1" applyAlignment="1">
      <alignment horizontal="center" vertical="top" wrapText="1"/>
    </xf>
    <xf numFmtId="0" fontId="3" fillId="0" borderId="0" xfId="0" applyFont="1" applyFill="1" applyBorder="1" applyAlignment="1">
      <alignment horizontal="center"/>
    </xf>
    <xf numFmtId="0" fontId="4" fillId="0" borderId="0" xfId="0" applyFont="1" applyFill="1" applyAlignment="1">
      <alignment horizontal="center"/>
    </xf>
    <xf numFmtId="0" fontId="4" fillId="0" borderId="4" xfId="0" applyFont="1" applyFill="1" applyBorder="1" applyAlignment="1">
      <alignment horizontal="left"/>
    </xf>
    <xf numFmtId="0" fontId="4" fillId="5" borderId="3" xfId="0" applyFont="1" applyFill="1" applyBorder="1" applyAlignment="1">
      <alignment horizontal="left"/>
    </xf>
    <xf numFmtId="0" fontId="12" fillId="5" borderId="3" xfId="0" applyFont="1" applyFill="1" applyBorder="1" applyAlignment="1">
      <alignment horizontal="left"/>
    </xf>
    <xf numFmtId="0" fontId="5" fillId="0" borderId="2" xfId="0" applyFont="1" applyFill="1" applyBorder="1" applyAlignment="1">
      <alignment horizontal="left" vertical="top" wrapText="1" shrinkToFit="1"/>
    </xf>
    <xf numFmtId="0" fontId="5" fillId="0" borderId="3" xfId="2" applyFont="1" applyFill="1" applyBorder="1" applyAlignment="1">
      <alignment horizontal="left" vertical="top" wrapText="1" shrinkToFit="1"/>
    </xf>
    <xf numFmtId="0" fontId="5" fillId="0" borderId="3" xfId="2" applyFont="1" applyFill="1" applyBorder="1" applyAlignment="1">
      <alignment horizontal="left" vertical="top" wrapText="1" shrinkToFit="1"/>
    </xf>
    <xf numFmtId="0" fontId="4" fillId="0" borderId="38" xfId="0" applyFont="1" applyFill="1" applyBorder="1" applyAlignment="1">
      <alignment horizontal="left" vertical="top" wrapText="1" shrinkToFit="1"/>
    </xf>
    <xf numFmtId="0" fontId="8" fillId="4" borderId="3" xfId="0" applyNumberFormat="1" applyFont="1" applyFill="1" applyBorder="1" applyAlignment="1">
      <alignment horizontal="left" vertical="top" wrapText="1"/>
    </xf>
    <xf numFmtId="0" fontId="8" fillId="4" borderId="7" xfId="0" applyNumberFormat="1" applyFont="1" applyFill="1" applyBorder="1" applyAlignment="1">
      <alignment horizontal="left" vertical="top" wrapText="1" shrinkToFit="1"/>
    </xf>
    <xf numFmtId="0" fontId="5" fillId="5" borderId="3" xfId="0" applyFont="1" applyFill="1" applyBorder="1" applyAlignment="1">
      <alignment horizontal="left"/>
    </xf>
    <xf numFmtId="0" fontId="3" fillId="0" borderId="11" xfId="0" applyNumberFormat="1" applyFont="1" applyFill="1" applyBorder="1" applyAlignment="1">
      <alignment horizontal="left" vertical="top" wrapText="1"/>
    </xf>
    <xf numFmtId="0" fontId="3" fillId="0" borderId="48"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3" fillId="0" borderId="3" xfId="0" applyFont="1" applyFill="1" applyBorder="1" applyAlignment="1">
      <alignment horizontal="left" vertical="center" wrapText="1" shrinkToFit="1"/>
    </xf>
    <xf numFmtId="0" fontId="3" fillId="0" borderId="2" xfId="0" applyFont="1" applyFill="1" applyBorder="1" applyAlignment="1">
      <alignment horizontal="left" vertical="center" wrapText="1" shrinkToFit="1"/>
    </xf>
    <xf numFmtId="0" fontId="3" fillId="0" borderId="7" xfId="0" applyFont="1" applyFill="1" applyBorder="1" applyAlignment="1">
      <alignment horizontal="left" vertical="center" wrapText="1" shrinkToFit="1"/>
    </xf>
    <xf numFmtId="0" fontId="3" fillId="0" borderId="4" xfId="0" applyFont="1" applyFill="1" applyBorder="1" applyAlignment="1">
      <alignment horizontal="left" vertical="center" wrapText="1" shrinkToFit="1"/>
    </xf>
    <xf numFmtId="0" fontId="3" fillId="0" borderId="7" xfId="0" applyFont="1" applyFill="1" applyBorder="1" applyAlignment="1">
      <alignment horizontal="left" vertical="center" wrapText="1" shrinkToFit="1"/>
    </xf>
    <xf numFmtId="0" fontId="3" fillId="0" borderId="2" xfId="0" applyFont="1" applyFill="1" applyBorder="1" applyAlignment="1">
      <alignment horizontal="left" vertical="center" wrapText="1" shrinkToFit="1"/>
    </xf>
    <xf numFmtId="0" fontId="3" fillId="0" borderId="7"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7" xfId="0" applyNumberFormat="1" applyFont="1" applyFill="1" applyBorder="1" applyAlignment="1">
      <alignment horizontal="left" vertical="center" wrapText="1"/>
    </xf>
    <xf numFmtId="0" fontId="3" fillId="0" borderId="3" xfId="0" applyFont="1" applyFill="1" applyBorder="1" applyAlignment="1">
      <alignment horizontal="left" wrapText="1"/>
    </xf>
    <xf numFmtId="2" fontId="3" fillId="0" borderId="7" xfId="0"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 xfId="0" applyFont="1" applyFill="1" applyBorder="1" applyAlignment="1">
      <alignment horizontal="left" vertical="center" wrapText="1" shrinkToFit="1"/>
    </xf>
    <xf numFmtId="14" fontId="3" fillId="0" borderId="7"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shrinkToFit="1"/>
    </xf>
    <xf numFmtId="0" fontId="3" fillId="0" borderId="3" xfId="0" applyNumberFormat="1" applyFont="1" applyFill="1" applyBorder="1" applyAlignment="1">
      <alignment horizontal="left" vertical="center" wrapText="1" shrinkToFit="1"/>
    </xf>
    <xf numFmtId="0" fontId="3" fillId="0" borderId="7" xfId="0" applyNumberFormat="1" applyFont="1" applyFill="1" applyBorder="1" applyAlignment="1">
      <alignment horizontal="left" vertical="center" wrapText="1" shrinkToFit="1"/>
    </xf>
    <xf numFmtId="0" fontId="3" fillId="0" borderId="2" xfId="0" applyNumberFormat="1" applyFont="1" applyFill="1" applyBorder="1" applyAlignment="1">
      <alignment horizontal="left" vertical="center" wrapText="1" shrinkToFit="1"/>
    </xf>
    <xf numFmtId="0" fontId="3" fillId="0" borderId="7" xfId="0" applyNumberFormat="1" applyFont="1" applyFill="1" applyBorder="1" applyAlignment="1">
      <alignment horizontal="left" vertical="center" wrapText="1" shrinkToFit="1"/>
    </xf>
    <xf numFmtId="0" fontId="3" fillId="0" borderId="3" xfId="0" applyFont="1" applyFill="1" applyBorder="1" applyAlignment="1">
      <alignment horizontal="left" vertical="center" wrapText="1" shrinkToFit="1"/>
    </xf>
    <xf numFmtId="0" fontId="4" fillId="7" borderId="2" xfId="0" applyFont="1" applyFill="1" applyBorder="1" applyAlignment="1">
      <alignment horizontal="left" vertical="top" shrinkToFit="1"/>
    </xf>
    <xf numFmtId="0" fontId="4" fillId="7" borderId="3" xfId="0" applyFont="1" applyFill="1" applyBorder="1" applyAlignment="1">
      <alignment horizontal="left" vertical="top" wrapText="1" shrinkToFit="1"/>
    </xf>
    <xf numFmtId="0" fontId="31" fillId="0" borderId="3" xfId="0" applyFont="1" applyBorder="1" applyAlignment="1">
      <alignment horizontal="left" wrapText="1"/>
    </xf>
    <xf numFmtId="0" fontId="31" fillId="4" borderId="2" xfId="0" applyFont="1" applyFill="1" applyBorder="1" applyAlignment="1">
      <alignment horizontal="left" wrapText="1"/>
    </xf>
    <xf numFmtId="0" fontId="31" fillId="4" borderId="4" xfId="0" applyFont="1" applyFill="1" applyBorder="1" applyAlignment="1">
      <alignment horizontal="left" wrapText="1"/>
    </xf>
    <xf numFmtId="0" fontId="31" fillId="4" borderId="7" xfId="0" applyFont="1" applyFill="1" applyBorder="1" applyAlignment="1">
      <alignment horizontal="left" wrapText="1"/>
    </xf>
    <xf numFmtId="0" fontId="4" fillId="4" borderId="2" xfId="0" applyFont="1" applyFill="1" applyBorder="1" applyAlignment="1">
      <alignment horizontal="left" vertical="top" wrapText="1" shrinkToFit="1"/>
    </xf>
    <xf numFmtId="0" fontId="4" fillId="4" borderId="7" xfId="0" applyFont="1" applyFill="1" applyBorder="1" applyAlignment="1">
      <alignment horizontal="left" vertical="top" wrapText="1" shrinkToFit="1"/>
    </xf>
    <xf numFmtId="0" fontId="4" fillId="7" borderId="2" xfId="0" applyNumberFormat="1" applyFont="1" applyFill="1" applyBorder="1" applyAlignment="1">
      <alignment horizontal="left" vertical="top" wrapText="1" shrinkToFit="1"/>
    </xf>
    <xf numFmtId="0" fontId="4" fillId="7" borderId="4" xfId="0" applyNumberFormat="1" applyFont="1" applyFill="1" applyBorder="1" applyAlignment="1">
      <alignment horizontal="left" vertical="top" wrapText="1" shrinkToFit="1"/>
    </xf>
    <xf numFmtId="0" fontId="4" fillId="4" borderId="2" xfId="0" applyNumberFormat="1" applyFont="1" applyFill="1" applyBorder="1" applyAlignment="1">
      <alignment horizontal="left" vertical="top" wrapText="1" shrinkToFit="1"/>
    </xf>
    <xf numFmtId="0" fontId="4" fillId="4" borderId="7" xfId="0" applyNumberFormat="1" applyFont="1" applyFill="1" applyBorder="1" applyAlignment="1">
      <alignment horizontal="left" vertical="top" wrapText="1" shrinkToFit="1"/>
    </xf>
    <xf numFmtId="0" fontId="4" fillId="7" borderId="3" xfId="0" applyNumberFormat="1" applyFont="1" applyFill="1" applyBorder="1" applyAlignment="1">
      <alignment horizontal="left" vertical="top" wrapText="1" shrinkToFit="1"/>
    </xf>
    <xf numFmtId="0" fontId="3" fillId="3" borderId="3" xfId="0" applyFont="1" applyFill="1" applyBorder="1" applyAlignment="1">
      <alignment horizontal="center" vertical="top" wrapText="1"/>
    </xf>
    <xf numFmtId="14" fontId="3" fillId="0" borderId="2" xfId="0" applyNumberFormat="1" applyFont="1" applyFill="1" applyBorder="1" applyAlignment="1">
      <alignment horizontal="center" vertical="top"/>
    </xf>
    <xf numFmtId="14" fontId="3" fillId="0" borderId="2" xfId="0" applyNumberFormat="1" applyFont="1" applyFill="1" applyBorder="1" applyAlignment="1">
      <alignment horizontal="center" vertical="top"/>
    </xf>
    <xf numFmtId="14" fontId="3" fillId="0" borderId="4" xfId="0" applyNumberFormat="1" applyFont="1" applyFill="1" applyBorder="1" applyAlignment="1">
      <alignment horizontal="center" vertical="top"/>
    </xf>
    <xf numFmtId="14" fontId="3" fillId="0" borderId="7" xfId="0" applyNumberFormat="1" applyFont="1" applyFill="1" applyBorder="1" applyAlignment="1">
      <alignment horizontal="center" vertical="top"/>
    </xf>
    <xf numFmtId="14" fontId="3" fillId="0" borderId="4" xfId="0" applyNumberFormat="1" applyFont="1" applyFill="1" applyBorder="1" applyAlignment="1">
      <alignment horizontal="center" vertical="top" wrapText="1" shrinkToFit="1"/>
    </xf>
    <xf numFmtId="14" fontId="3" fillId="0" borderId="7" xfId="0" applyNumberFormat="1" applyFont="1" applyFill="1" applyBorder="1" applyAlignment="1">
      <alignment horizontal="center" vertical="top" wrapText="1" shrinkToFit="1"/>
    </xf>
    <xf numFmtId="14" fontId="3" fillId="0" borderId="2" xfId="0" applyNumberFormat="1" applyFont="1" applyFill="1" applyBorder="1" applyAlignment="1">
      <alignment horizontal="center" vertical="top" wrapText="1" shrinkToFit="1"/>
    </xf>
    <xf numFmtId="14" fontId="3" fillId="0" borderId="4" xfId="0" applyNumberFormat="1" applyFont="1" applyFill="1" applyBorder="1" applyAlignment="1">
      <alignment horizontal="center" vertical="top" wrapText="1" shrinkToFit="1"/>
    </xf>
    <xf numFmtId="14" fontId="3" fillId="0" borderId="7" xfId="0" applyNumberFormat="1" applyFont="1" applyFill="1" applyBorder="1" applyAlignment="1">
      <alignment horizontal="center" vertical="top" wrapText="1" shrinkToFit="1"/>
    </xf>
    <xf numFmtId="14" fontId="3" fillId="0" borderId="2" xfId="0" applyNumberFormat="1" applyFont="1" applyFill="1" applyBorder="1" applyAlignment="1">
      <alignment horizontal="center" vertical="top" shrinkToFit="1"/>
    </xf>
    <xf numFmtId="14" fontId="3" fillId="0" borderId="4" xfId="0" applyNumberFormat="1" applyFont="1" applyFill="1" applyBorder="1" applyAlignment="1">
      <alignment vertical="top" shrinkToFit="1"/>
    </xf>
    <xf numFmtId="0" fontId="3" fillId="0" borderId="4" xfId="0" applyFont="1" applyFill="1" applyBorder="1" applyAlignment="1"/>
    <xf numFmtId="14" fontId="3" fillId="0" borderId="4" xfId="0" applyNumberFormat="1" applyFont="1" applyFill="1" applyBorder="1" applyAlignment="1">
      <alignment horizontal="center" vertical="top" shrinkToFit="1"/>
    </xf>
    <xf numFmtId="14" fontId="3" fillId="0" borderId="7" xfId="0" applyNumberFormat="1" applyFont="1" applyFill="1" applyBorder="1" applyAlignment="1">
      <alignment horizontal="center" vertical="top" shrinkToFit="1"/>
    </xf>
    <xf numFmtId="14" fontId="3" fillId="0" borderId="2" xfId="0" applyNumberFormat="1" applyFont="1" applyFill="1" applyBorder="1" applyAlignment="1">
      <alignment horizontal="center" vertical="top" wrapText="1" shrinkToFit="1"/>
    </xf>
    <xf numFmtId="14" fontId="3" fillId="0" borderId="2" xfId="0" applyNumberFormat="1" applyFont="1" applyFill="1" applyBorder="1" applyAlignment="1">
      <alignment horizontal="center" vertical="top" wrapText="1"/>
    </xf>
    <xf numFmtId="14" fontId="3" fillId="0" borderId="4" xfId="0" applyNumberFormat="1" applyFont="1" applyFill="1" applyBorder="1" applyAlignment="1">
      <alignment horizontal="center" vertical="top" wrapText="1"/>
    </xf>
    <xf numFmtId="14" fontId="3" fillId="0" borderId="7" xfId="0" applyNumberFormat="1" applyFont="1" applyFill="1" applyBorder="1" applyAlignment="1">
      <alignment horizontal="center" vertical="top" wrapText="1"/>
    </xf>
    <xf numFmtId="14" fontId="3" fillId="0" borderId="3" xfId="0" applyNumberFormat="1" applyFont="1" applyFill="1" applyBorder="1" applyAlignment="1">
      <alignment horizontal="center" vertical="top" wrapText="1" shrinkToFit="1"/>
    </xf>
    <xf numFmtId="14" fontId="3" fillId="0" borderId="8" xfId="0" applyNumberFormat="1" applyFont="1" applyFill="1" applyBorder="1" applyAlignment="1">
      <alignment horizontal="center" vertical="top" wrapText="1" shrinkToFit="1"/>
    </xf>
    <xf numFmtId="0" fontId="3" fillId="0" borderId="4" xfId="0" applyNumberFormat="1" applyFont="1" applyFill="1" applyBorder="1" applyAlignment="1" applyProtection="1">
      <alignment horizontal="center" vertical="top" wrapText="1" shrinkToFit="1"/>
      <protection locked="0"/>
    </xf>
    <xf numFmtId="14" fontId="3" fillId="0" borderId="4" xfId="0" applyNumberFormat="1" applyFont="1" applyFill="1" applyBorder="1" applyAlignment="1" applyProtection="1">
      <alignment horizontal="center" vertical="top" wrapText="1" shrinkToFit="1"/>
      <protection locked="0"/>
    </xf>
    <xf numFmtId="0" fontId="3" fillId="0" borderId="3" xfId="0" applyNumberFormat="1" applyFont="1" applyFill="1" applyBorder="1" applyAlignment="1" applyProtection="1">
      <alignment horizontal="center" vertical="top" wrapText="1" shrinkToFit="1"/>
      <protection locked="0"/>
    </xf>
    <xf numFmtId="14" fontId="3" fillId="0" borderId="3" xfId="0" applyNumberFormat="1" applyFont="1" applyFill="1" applyBorder="1" applyAlignment="1" applyProtection="1">
      <alignment horizontal="center" vertical="top" wrapText="1" shrinkToFit="1"/>
      <protection locked="0"/>
    </xf>
    <xf numFmtId="0" fontId="3" fillId="0" borderId="2" xfId="0" applyNumberFormat="1" applyFont="1" applyFill="1" applyBorder="1" applyAlignment="1" applyProtection="1">
      <alignment horizontal="center" vertical="top" wrapText="1" shrinkToFit="1"/>
      <protection locked="0"/>
    </xf>
    <xf numFmtId="14" fontId="3" fillId="0" borderId="2" xfId="0" applyNumberFormat="1" applyFont="1" applyFill="1" applyBorder="1" applyAlignment="1" applyProtection="1">
      <alignment horizontal="center" vertical="top" wrapText="1" shrinkToFit="1"/>
      <protection locked="0"/>
    </xf>
    <xf numFmtId="0" fontId="3" fillId="0" borderId="4" xfId="0" applyNumberFormat="1" applyFont="1" applyFill="1" applyBorder="1" applyAlignment="1" applyProtection="1">
      <alignment horizontal="center" vertical="top" wrapText="1" shrinkToFit="1"/>
      <protection locked="0"/>
    </xf>
    <xf numFmtId="14" fontId="3" fillId="0" borderId="4" xfId="0" applyNumberFormat="1" applyFont="1" applyFill="1" applyBorder="1" applyAlignment="1" applyProtection="1">
      <alignment horizontal="center" vertical="top" wrapText="1" shrinkToFit="1"/>
      <protection locked="0"/>
    </xf>
    <xf numFmtId="0" fontId="3" fillId="0" borderId="7" xfId="0" applyNumberFormat="1" applyFont="1" applyFill="1" applyBorder="1" applyAlignment="1" applyProtection="1">
      <alignment horizontal="center" vertical="top" wrapText="1" shrinkToFit="1"/>
      <protection locked="0"/>
    </xf>
    <xf numFmtId="14" fontId="3" fillId="0" borderId="7" xfId="0" applyNumberFormat="1" applyFont="1" applyFill="1" applyBorder="1" applyAlignment="1" applyProtection="1">
      <alignment horizontal="center" vertical="top" wrapText="1" shrinkToFit="1"/>
      <protection locked="0"/>
    </xf>
    <xf numFmtId="49" fontId="3" fillId="0" borderId="4" xfId="0" applyNumberFormat="1" applyFont="1" applyFill="1" applyBorder="1" applyAlignment="1">
      <alignment horizontal="center" vertical="top" wrapText="1" shrinkToFit="1"/>
    </xf>
    <xf numFmtId="49" fontId="3" fillId="0" borderId="7" xfId="0" applyNumberFormat="1" applyFont="1" applyFill="1" applyBorder="1" applyAlignment="1">
      <alignment horizontal="center" vertical="top" wrapText="1" shrinkToFit="1"/>
    </xf>
    <xf numFmtId="0" fontId="3" fillId="0" borderId="2" xfId="0" applyNumberFormat="1" applyFont="1" applyFill="1" applyBorder="1" applyAlignment="1" applyProtection="1">
      <alignment horizontal="center" vertical="top" wrapText="1" shrinkToFit="1"/>
      <protection locked="0"/>
    </xf>
    <xf numFmtId="14" fontId="3" fillId="0" borderId="2" xfId="0" applyNumberFormat="1" applyFont="1" applyFill="1" applyBorder="1" applyAlignment="1" applyProtection="1">
      <alignment horizontal="center" vertical="top" wrapText="1" shrinkToFit="1"/>
      <protection locked="0"/>
    </xf>
    <xf numFmtId="0" fontId="3" fillId="0" borderId="7" xfId="0" applyNumberFormat="1" applyFont="1" applyFill="1" applyBorder="1" applyAlignment="1" applyProtection="1">
      <alignment horizontal="center" vertical="top" wrapText="1" shrinkToFit="1"/>
      <protection locked="0"/>
    </xf>
    <xf numFmtId="14" fontId="3" fillId="0" borderId="7" xfId="0" applyNumberFormat="1" applyFont="1" applyFill="1" applyBorder="1" applyAlignment="1" applyProtection="1">
      <alignment horizontal="center" vertical="top" wrapText="1" shrinkToFit="1"/>
      <protection locked="0"/>
    </xf>
    <xf numFmtId="0" fontId="3" fillId="0" borderId="8" xfId="0" applyNumberFormat="1" applyFont="1" applyFill="1" applyBorder="1" applyAlignment="1" applyProtection="1">
      <alignment horizontal="center" vertical="top" wrapText="1" shrinkToFit="1"/>
      <protection locked="0"/>
    </xf>
    <xf numFmtId="0" fontId="3" fillId="0" borderId="8" xfId="0" applyFont="1" applyFill="1" applyBorder="1" applyAlignment="1">
      <alignment horizontal="center" vertical="top" wrapText="1"/>
    </xf>
    <xf numFmtId="0" fontId="3" fillId="0" borderId="9" xfId="0" applyFont="1" applyFill="1" applyBorder="1" applyAlignment="1">
      <alignment horizontal="center" vertical="top" wrapText="1" shrinkToFit="1"/>
    </xf>
    <xf numFmtId="0" fontId="3" fillId="0" borderId="8" xfId="0" applyFont="1" applyFill="1" applyBorder="1" applyAlignment="1">
      <alignment horizontal="center" vertical="top" wrapText="1" shrinkToFit="1"/>
    </xf>
    <xf numFmtId="0" fontId="3" fillId="0" borderId="8" xfId="0" applyFont="1" applyFill="1" applyBorder="1"/>
    <xf numFmtId="0" fontId="3" fillId="0" borderId="4" xfId="0" applyFont="1" applyFill="1" applyBorder="1" applyAlignment="1">
      <alignment horizontal="center"/>
    </xf>
    <xf numFmtId="14" fontId="3" fillId="0" borderId="3" xfId="0" applyNumberFormat="1" applyFont="1" applyFill="1" applyBorder="1" applyAlignment="1">
      <alignment horizontal="center" vertical="top" wrapText="1"/>
    </xf>
    <xf numFmtId="14" fontId="3" fillId="0" borderId="4" xfId="0" applyNumberFormat="1" applyFont="1" applyFill="1" applyBorder="1" applyAlignment="1">
      <alignment horizontal="center" vertical="top"/>
    </xf>
    <xf numFmtId="0" fontId="19" fillId="0" borderId="4" xfId="0" applyFont="1" applyFill="1" applyBorder="1" applyAlignment="1">
      <alignment horizontal="center" vertical="top"/>
    </xf>
    <xf numFmtId="14" fontId="19" fillId="0" borderId="4" xfId="0" applyNumberFormat="1" applyFont="1" applyFill="1" applyBorder="1" applyAlignment="1">
      <alignment horizontal="center" vertical="top"/>
    </xf>
    <xf numFmtId="0" fontId="19" fillId="0" borderId="4" xfId="0" applyFont="1" applyFill="1" applyBorder="1"/>
    <xf numFmtId="14" fontId="3" fillId="0" borderId="2" xfId="0" applyNumberFormat="1" applyFont="1" applyFill="1" applyBorder="1" applyAlignment="1">
      <alignment horizontal="center" vertical="top" wrapText="1"/>
    </xf>
    <xf numFmtId="14" fontId="3" fillId="0" borderId="7" xfId="0" applyNumberFormat="1" applyFont="1" applyFill="1" applyBorder="1" applyAlignment="1">
      <alignment horizontal="center" vertical="top" wrapText="1"/>
    </xf>
    <xf numFmtId="14" fontId="3" fillId="0" borderId="4" xfId="0" applyNumberFormat="1" applyFont="1" applyFill="1" applyBorder="1" applyAlignment="1">
      <alignment horizontal="center" vertical="top" wrapText="1"/>
    </xf>
    <xf numFmtId="49" fontId="3" fillId="0" borderId="7" xfId="0" applyNumberFormat="1" applyFont="1" applyFill="1" applyBorder="1" applyAlignment="1">
      <alignment horizontal="center" vertical="top" wrapText="1"/>
    </xf>
    <xf numFmtId="49" fontId="3" fillId="0" borderId="4" xfId="0" applyNumberFormat="1" applyFont="1" applyFill="1" applyBorder="1" applyAlignment="1">
      <alignment horizontal="center" vertical="top" wrapText="1"/>
    </xf>
    <xf numFmtId="14" fontId="3" fillId="0" borderId="2" xfId="0" applyNumberFormat="1" applyFont="1" applyFill="1" applyBorder="1" applyAlignment="1">
      <alignment vertical="top"/>
    </xf>
    <xf numFmtId="14" fontId="3" fillId="0" borderId="7" xfId="0" applyNumberFormat="1" applyFont="1" applyFill="1" applyBorder="1" applyAlignment="1">
      <alignment vertical="top"/>
    </xf>
    <xf numFmtId="14" fontId="3" fillId="0" borderId="7" xfId="0" applyNumberFormat="1" applyFont="1" applyFill="1" applyBorder="1" applyAlignment="1">
      <alignment horizontal="center" vertical="top"/>
    </xf>
    <xf numFmtId="0" fontId="3" fillId="0" borderId="3" xfId="0" applyFont="1" applyFill="1" applyBorder="1" applyAlignment="1">
      <alignment vertical="top"/>
    </xf>
    <xf numFmtId="14" fontId="3" fillId="0" borderId="3" xfId="0" applyNumberFormat="1" applyFont="1" applyFill="1" applyBorder="1" applyAlignment="1">
      <alignment vertical="top"/>
    </xf>
    <xf numFmtId="0" fontId="3" fillId="0" borderId="3" xfId="0" applyFont="1" applyFill="1" applyBorder="1" applyAlignment="1">
      <alignment vertical="top" wrapText="1"/>
    </xf>
    <xf numFmtId="14" fontId="3" fillId="0" borderId="3" xfId="0" applyNumberFormat="1" applyFont="1" applyFill="1" applyBorder="1" applyAlignment="1">
      <alignment horizontal="center" vertical="top"/>
    </xf>
    <xf numFmtId="0" fontId="19" fillId="0" borderId="2"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7" xfId="0" applyFont="1" applyFill="1" applyBorder="1" applyAlignment="1">
      <alignment horizontal="left" vertical="top" wrapText="1"/>
    </xf>
    <xf numFmtId="14" fontId="3" fillId="0" borderId="2" xfId="0" applyNumberFormat="1" applyFont="1" applyFill="1" applyBorder="1" applyAlignment="1">
      <alignment horizontal="left" vertical="top" wrapText="1"/>
    </xf>
    <xf numFmtId="14" fontId="3" fillId="0" borderId="4" xfId="0" applyNumberFormat="1" applyFont="1" applyFill="1" applyBorder="1" applyAlignment="1">
      <alignment horizontal="left" vertical="top" wrapText="1"/>
    </xf>
    <xf numFmtId="0" fontId="19" fillId="0" borderId="7" xfId="0" applyFont="1" applyFill="1" applyBorder="1"/>
    <xf numFmtId="14" fontId="3" fillId="0" borderId="7" xfId="0" applyNumberFormat="1" applyFont="1" applyFill="1" applyBorder="1" applyAlignment="1">
      <alignment horizontal="left" vertical="top" wrapText="1"/>
    </xf>
    <xf numFmtId="0" fontId="3" fillId="0" borderId="7" xfId="0" applyFont="1" applyFill="1" applyBorder="1"/>
    <xf numFmtId="14" fontId="3" fillId="0" borderId="3" xfId="0" applyNumberFormat="1" applyFont="1" applyFill="1" applyBorder="1" applyAlignment="1">
      <alignment horizontal="center" vertical="top" wrapText="1" shrinkToFit="1"/>
    </xf>
    <xf numFmtId="0" fontId="3" fillId="0" borderId="9" xfId="0" applyFont="1" applyFill="1" applyBorder="1" applyAlignment="1">
      <alignment horizontal="center" vertical="top" wrapText="1"/>
    </xf>
    <xf numFmtId="0" fontId="3" fillId="0" borderId="13" xfId="0" applyFont="1" applyFill="1" applyBorder="1" applyAlignment="1">
      <alignment horizontal="center" vertical="top" wrapText="1"/>
    </xf>
    <xf numFmtId="14" fontId="3" fillId="0" borderId="6" xfId="0" applyNumberFormat="1" applyFont="1" applyFill="1" applyBorder="1" applyAlignment="1">
      <alignment horizontal="center" vertical="top" wrapText="1" shrinkToFit="1"/>
    </xf>
    <xf numFmtId="14" fontId="3" fillId="0" borderId="3" xfId="0" applyNumberFormat="1" applyFont="1" applyFill="1" applyBorder="1" applyAlignment="1">
      <alignment horizontal="left" vertical="top" wrapText="1" shrinkToFit="1"/>
    </xf>
    <xf numFmtId="0" fontId="3" fillId="0" borderId="3" xfId="0" applyFont="1" applyFill="1" applyBorder="1" applyAlignment="1">
      <alignment vertical="top" wrapText="1" shrinkToFit="1"/>
    </xf>
    <xf numFmtId="0" fontId="3" fillId="0" borderId="2" xfId="0" applyFont="1" applyFill="1" applyBorder="1" applyAlignment="1">
      <alignment vertical="top" wrapText="1" shrinkToFit="1"/>
    </xf>
    <xf numFmtId="0" fontId="3" fillId="0" borderId="4" xfId="0" applyFont="1" applyFill="1" applyBorder="1" applyAlignment="1">
      <alignment vertical="top" wrapText="1" shrinkToFit="1"/>
    </xf>
    <xf numFmtId="0" fontId="3" fillId="0" borderId="3" xfId="0" applyFont="1" applyFill="1" applyBorder="1" applyAlignment="1">
      <alignment horizontal="center" vertical="center"/>
    </xf>
    <xf numFmtId="14" fontId="3" fillId="0" borderId="3"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14" fontId="3" fillId="0" borderId="2" xfId="0" applyNumberFormat="1" applyFont="1" applyFill="1" applyBorder="1" applyAlignment="1">
      <alignment horizontal="center" vertical="center"/>
    </xf>
    <xf numFmtId="0" fontId="19" fillId="5" borderId="3" xfId="0" applyFont="1" applyFill="1" applyBorder="1"/>
    <xf numFmtId="0" fontId="3" fillId="0" borderId="2" xfId="2" applyFont="1" applyFill="1" applyBorder="1" applyAlignment="1">
      <alignment horizontal="center" vertical="top" wrapText="1"/>
    </xf>
    <xf numFmtId="14" fontId="3" fillId="0" borderId="2" xfId="2" applyNumberFormat="1" applyFont="1" applyFill="1" applyBorder="1" applyAlignment="1">
      <alignment horizontal="center" vertical="top" wrapText="1"/>
    </xf>
    <xf numFmtId="0" fontId="3" fillId="0" borderId="4" xfId="2" applyFont="1" applyFill="1" applyBorder="1" applyAlignment="1">
      <alignment horizontal="center" vertical="top" wrapText="1"/>
    </xf>
    <xf numFmtId="14" fontId="3" fillId="0" borderId="4" xfId="2" applyNumberFormat="1" applyFont="1" applyFill="1" applyBorder="1" applyAlignment="1">
      <alignment horizontal="center" vertical="top" wrapText="1"/>
    </xf>
    <xf numFmtId="0" fontId="3" fillId="0" borderId="7" xfId="2" applyFont="1" applyFill="1" applyBorder="1" applyAlignment="1">
      <alignment horizontal="center" vertical="top" wrapText="1"/>
    </xf>
    <xf numFmtId="14" fontId="3" fillId="0" borderId="7" xfId="2" applyNumberFormat="1" applyFont="1" applyFill="1" applyBorder="1" applyAlignment="1">
      <alignment horizontal="center" vertical="top" wrapText="1"/>
    </xf>
    <xf numFmtId="49" fontId="3" fillId="0" borderId="2" xfId="2" applyNumberFormat="1" applyFont="1" applyFill="1" applyBorder="1" applyAlignment="1">
      <alignment horizontal="center" vertical="top" wrapText="1" shrinkToFit="1"/>
    </xf>
    <xf numFmtId="0" fontId="3" fillId="0" borderId="2" xfId="2" applyFont="1" applyFill="1" applyBorder="1" applyAlignment="1">
      <alignment horizontal="center" vertical="top" wrapText="1" shrinkToFit="1"/>
    </xf>
    <xf numFmtId="49" fontId="3" fillId="0" borderId="4" xfId="2" applyNumberFormat="1" applyFont="1" applyFill="1" applyBorder="1" applyAlignment="1">
      <alignment horizontal="center" vertical="top" wrapText="1" shrinkToFit="1"/>
    </xf>
    <xf numFmtId="0" fontId="3" fillId="0" borderId="4" xfId="2" applyFont="1" applyFill="1" applyBorder="1" applyAlignment="1">
      <alignment horizontal="center" vertical="top" wrapText="1" shrinkToFit="1"/>
    </xf>
    <xf numFmtId="0" fontId="3" fillId="0" borderId="3" xfId="2" applyFont="1" applyFill="1" applyBorder="1" applyAlignment="1">
      <alignment horizontal="center" vertical="top" wrapText="1"/>
    </xf>
    <xf numFmtId="14" fontId="3" fillId="0" borderId="3" xfId="2" applyNumberFormat="1" applyFont="1" applyFill="1" applyBorder="1" applyAlignment="1">
      <alignment horizontal="center" vertical="top" wrapText="1"/>
    </xf>
    <xf numFmtId="0" fontId="3" fillId="0" borderId="2" xfId="2" applyFont="1" applyFill="1" applyBorder="1" applyAlignment="1">
      <alignment horizontal="center" vertical="top" wrapText="1"/>
    </xf>
    <xf numFmtId="49" fontId="3" fillId="0" borderId="3" xfId="2" applyNumberFormat="1" applyFont="1" applyFill="1" applyBorder="1" applyAlignment="1">
      <alignment horizontal="center" vertical="top" wrapText="1" shrinkToFit="1"/>
    </xf>
    <xf numFmtId="0" fontId="3" fillId="0" borderId="3" xfId="2" applyFont="1" applyFill="1" applyBorder="1" applyAlignment="1">
      <alignment horizontal="center" vertical="top" wrapText="1" shrinkToFit="1"/>
    </xf>
    <xf numFmtId="49" fontId="3" fillId="0" borderId="7" xfId="2" applyNumberFormat="1" applyFont="1" applyFill="1" applyBorder="1" applyAlignment="1">
      <alignment horizontal="center" vertical="top" wrapText="1" shrinkToFit="1"/>
    </xf>
    <xf numFmtId="0" fontId="3" fillId="0" borderId="7" xfId="2" applyFont="1" applyFill="1" applyBorder="1" applyAlignment="1">
      <alignment horizontal="center" vertical="top" wrapText="1" shrinkToFit="1"/>
    </xf>
    <xf numFmtId="14" fontId="3" fillId="0" borderId="2" xfId="2" applyNumberFormat="1" applyFont="1" applyFill="1" applyBorder="1" applyAlignment="1">
      <alignment horizontal="center" vertical="top" wrapText="1" shrinkToFit="1"/>
    </xf>
    <xf numFmtId="14" fontId="3" fillId="0" borderId="4" xfId="2" applyNumberFormat="1" applyFont="1" applyFill="1" applyBorder="1" applyAlignment="1">
      <alignment horizontal="center" vertical="top" wrapText="1" shrinkToFit="1"/>
    </xf>
    <xf numFmtId="14" fontId="3" fillId="0" borderId="7" xfId="2" applyNumberFormat="1" applyFont="1" applyFill="1" applyBorder="1" applyAlignment="1">
      <alignment horizontal="center" vertical="top" wrapText="1" shrinkToFit="1"/>
    </xf>
    <xf numFmtId="0" fontId="3" fillId="0" borderId="3" xfId="2" applyFont="1" applyFill="1" applyBorder="1" applyAlignment="1">
      <alignment vertical="top" wrapText="1"/>
    </xf>
    <xf numFmtId="49" fontId="3" fillId="0" borderId="3" xfId="2" applyNumberFormat="1" applyFont="1" applyFill="1" applyBorder="1" applyAlignment="1">
      <alignment vertical="top" wrapText="1" shrinkToFit="1"/>
    </xf>
    <xf numFmtId="0" fontId="3" fillId="0" borderId="3" xfId="2" applyFont="1" applyFill="1" applyBorder="1" applyAlignment="1">
      <alignment vertical="top" wrapText="1" shrinkToFit="1"/>
    </xf>
    <xf numFmtId="0" fontId="3" fillId="0" borderId="3" xfId="2" applyFont="1" applyFill="1" applyBorder="1" applyAlignment="1">
      <alignment horizontal="center" vertical="top" wrapText="1"/>
    </xf>
    <xf numFmtId="49" fontId="3" fillId="0" borderId="3" xfId="2" applyNumberFormat="1" applyFont="1" applyFill="1" applyBorder="1" applyAlignment="1">
      <alignment horizontal="center" vertical="top" wrapText="1" shrinkToFit="1"/>
    </xf>
    <xf numFmtId="0" fontId="3" fillId="0" borderId="3" xfId="2" applyFont="1" applyFill="1" applyBorder="1" applyAlignment="1">
      <alignment horizontal="center" vertical="top" wrapText="1" shrinkToFit="1"/>
    </xf>
    <xf numFmtId="0" fontId="3" fillId="0" borderId="2" xfId="2" applyNumberFormat="1" applyFont="1" applyFill="1" applyBorder="1" applyAlignment="1">
      <alignment horizontal="center" vertical="top" wrapText="1" shrinkToFit="1"/>
    </xf>
    <xf numFmtId="0" fontId="3" fillId="0" borderId="4" xfId="2" applyNumberFormat="1" applyFont="1" applyFill="1" applyBorder="1" applyAlignment="1">
      <alignment horizontal="center" vertical="top" wrapText="1" shrinkToFit="1"/>
    </xf>
    <xf numFmtId="0" fontId="3" fillId="0" borderId="7" xfId="2" applyNumberFormat="1" applyFont="1" applyFill="1" applyBorder="1" applyAlignment="1">
      <alignment horizontal="center" vertical="top" wrapText="1" shrinkToFit="1"/>
    </xf>
    <xf numFmtId="0" fontId="3" fillId="0" borderId="38" xfId="0" applyFont="1" applyFill="1" applyBorder="1" applyAlignment="1">
      <alignment horizontal="center" vertical="top" wrapText="1" shrinkToFit="1"/>
    </xf>
    <xf numFmtId="14" fontId="3" fillId="0" borderId="38" xfId="0" applyNumberFormat="1" applyFont="1" applyFill="1" applyBorder="1" applyAlignment="1">
      <alignment horizontal="center" vertical="top" wrapText="1" shrinkToFit="1"/>
    </xf>
    <xf numFmtId="0" fontId="3" fillId="0" borderId="38" xfId="0" applyFont="1" applyFill="1" applyBorder="1" applyAlignment="1">
      <alignment vertical="top" wrapText="1" shrinkToFit="1"/>
    </xf>
    <xf numFmtId="0" fontId="34" fillId="4" borderId="2" xfId="0" applyNumberFormat="1" applyFont="1" applyFill="1" applyBorder="1" applyAlignment="1" applyProtection="1">
      <alignment horizontal="center" vertical="top" wrapText="1" shrinkToFit="1"/>
      <protection locked="0"/>
    </xf>
    <xf numFmtId="0" fontId="3" fillId="4" borderId="2" xfId="0" applyFont="1" applyFill="1" applyBorder="1" applyAlignment="1">
      <alignment vertical="top" wrapText="1" shrinkToFit="1"/>
    </xf>
    <xf numFmtId="0" fontId="34" fillId="4" borderId="4" xfId="0" applyNumberFormat="1" applyFont="1" applyFill="1" applyBorder="1" applyAlignment="1" applyProtection="1">
      <alignment horizontal="center" vertical="top" wrapText="1" shrinkToFit="1"/>
      <protection locked="0"/>
    </xf>
    <xf numFmtId="0" fontId="3" fillId="4" borderId="4" xfId="0" applyFont="1" applyFill="1" applyBorder="1" applyAlignment="1">
      <alignment vertical="top" wrapText="1" shrinkToFit="1"/>
    </xf>
    <xf numFmtId="0" fontId="34" fillId="4" borderId="7" xfId="0" applyNumberFormat="1" applyFont="1" applyFill="1" applyBorder="1" applyAlignment="1" applyProtection="1">
      <alignment horizontal="center" vertical="top" wrapText="1" shrinkToFit="1"/>
      <protection locked="0"/>
    </xf>
    <xf numFmtId="0" fontId="3" fillId="4" borderId="7" xfId="0" applyFont="1" applyFill="1" applyBorder="1" applyAlignment="1">
      <alignment vertical="top" wrapText="1" shrinkToFit="1"/>
    </xf>
    <xf numFmtId="0" fontId="34" fillId="4" borderId="2" xfId="0" applyNumberFormat="1" applyFont="1" applyFill="1" applyBorder="1" applyAlignment="1" applyProtection="1">
      <alignment horizontal="center" vertical="top" wrapText="1" shrinkToFit="1"/>
      <protection locked="0"/>
    </xf>
    <xf numFmtId="14" fontId="34" fillId="4" borderId="2" xfId="0" applyNumberFormat="1" applyFont="1" applyFill="1" applyBorder="1" applyAlignment="1" applyProtection="1">
      <alignment horizontal="center" vertical="top" wrapText="1" shrinkToFit="1"/>
      <protection locked="0"/>
    </xf>
    <xf numFmtId="14" fontId="34" fillId="4" borderId="4" xfId="0" applyNumberFormat="1" applyFont="1" applyFill="1" applyBorder="1" applyAlignment="1" applyProtection="1">
      <alignment horizontal="center" vertical="top" wrapText="1" shrinkToFit="1"/>
      <protection locked="0"/>
    </xf>
    <xf numFmtId="0" fontId="3" fillId="4" borderId="4" xfId="0" applyFont="1" applyFill="1" applyBorder="1" applyAlignment="1">
      <alignment horizontal="center" vertical="top" wrapText="1" shrinkToFit="1"/>
    </xf>
    <xf numFmtId="14" fontId="3" fillId="4" borderId="4" xfId="0" applyNumberFormat="1" applyFont="1" applyFill="1" applyBorder="1" applyAlignment="1">
      <alignment horizontal="center" vertical="top" wrapText="1" shrinkToFit="1"/>
    </xf>
    <xf numFmtId="0" fontId="3" fillId="4" borderId="4" xfId="0" applyFont="1" applyFill="1" applyBorder="1" applyAlignment="1">
      <alignment horizontal="left" vertical="top" wrapText="1" shrinkToFit="1"/>
    </xf>
    <xf numFmtId="0" fontId="3" fillId="4" borderId="3" xfId="0" applyFont="1" applyFill="1" applyBorder="1" applyAlignment="1">
      <alignment horizontal="center" vertical="top"/>
    </xf>
    <xf numFmtId="14" fontId="3" fillId="4" borderId="3" xfId="0" applyNumberFormat="1" applyFont="1" applyFill="1" applyBorder="1" applyAlignment="1">
      <alignment horizontal="center" vertical="top" wrapText="1"/>
    </xf>
    <xf numFmtId="0" fontId="3" fillId="4" borderId="3" xfId="0" applyFont="1" applyFill="1" applyBorder="1" applyAlignment="1">
      <alignment horizontal="center" vertical="top" wrapText="1"/>
    </xf>
    <xf numFmtId="0" fontId="3" fillId="4" borderId="2" xfId="0" applyFont="1" applyFill="1" applyBorder="1" applyAlignment="1">
      <alignment horizontal="center" vertical="top" wrapText="1" shrinkToFit="1"/>
    </xf>
    <xf numFmtId="14" fontId="3" fillId="4" borderId="2" xfId="0" applyNumberFormat="1" applyFont="1" applyFill="1" applyBorder="1" applyAlignment="1">
      <alignment horizontal="center" vertical="top" wrapText="1" shrinkToFit="1"/>
    </xf>
    <xf numFmtId="0" fontId="3" fillId="4" borderId="2"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2" xfId="0" applyFont="1" applyFill="1" applyBorder="1" applyAlignment="1">
      <alignment horizontal="center" vertical="top"/>
    </xf>
    <xf numFmtId="14" fontId="3" fillId="4" borderId="2" xfId="0" applyNumberFormat="1" applyFont="1" applyFill="1" applyBorder="1" applyAlignment="1">
      <alignment horizontal="center" vertical="top" wrapText="1"/>
    </xf>
    <xf numFmtId="0" fontId="3" fillId="4" borderId="2" xfId="0" applyFont="1" applyFill="1" applyBorder="1" applyAlignment="1">
      <alignment horizontal="center" vertical="top" wrapText="1"/>
    </xf>
    <xf numFmtId="14" fontId="3" fillId="4" borderId="2" xfId="0" applyNumberFormat="1" applyFont="1" applyFill="1" applyBorder="1" applyAlignment="1">
      <alignment horizontal="center" vertical="top" wrapText="1"/>
    </xf>
    <xf numFmtId="0" fontId="3" fillId="4" borderId="4" xfId="0" applyFont="1" applyFill="1" applyBorder="1" applyAlignment="1">
      <alignment horizontal="center" vertical="top" wrapText="1"/>
    </xf>
    <xf numFmtId="14" fontId="3" fillId="4" borderId="4" xfId="0" applyNumberFormat="1" applyFont="1" applyFill="1" applyBorder="1" applyAlignment="1">
      <alignment horizontal="center" vertical="top" wrapText="1"/>
    </xf>
    <xf numFmtId="0" fontId="3" fillId="4" borderId="7" xfId="0" applyFont="1" applyFill="1" applyBorder="1" applyAlignment="1">
      <alignment horizontal="center" vertical="top" wrapText="1"/>
    </xf>
    <xf numFmtId="0" fontId="3" fillId="4" borderId="4" xfId="0" applyFont="1" applyFill="1" applyBorder="1" applyAlignment="1">
      <alignment horizontal="center" vertical="top"/>
    </xf>
    <xf numFmtId="0" fontId="3" fillId="4" borderId="8" xfId="0" applyFont="1" applyFill="1" applyBorder="1" applyAlignment="1">
      <alignment horizontal="center" vertical="top" wrapText="1" shrinkToFit="1"/>
    </xf>
    <xf numFmtId="0" fontId="3" fillId="4" borderId="8" xfId="0" applyFont="1" applyFill="1" applyBorder="1" applyAlignment="1">
      <alignment horizontal="center" vertical="top" wrapText="1"/>
    </xf>
    <xf numFmtId="49" fontId="3" fillId="0" borderId="11" xfId="0" applyNumberFormat="1" applyFont="1" applyFill="1" applyBorder="1" applyAlignment="1">
      <alignment horizontal="center" vertical="center" wrapText="1"/>
    </xf>
    <xf numFmtId="49" fontId="3" fillId="0" borderId="48"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14" fontId="3" fillId="0" borderId="3" xfId="0" applyNumberFormat="1" applyFont="1" applyFill="1" applyBorder="1" applyAlignment="1">
      <alignment horizontal="center" vertical="center"/>
    </xf>
    <xf numFmtId="14" fontId="3" fillId="0" borderId="2" xfId="0" applyNumberFormat="1" applyFont="1" applyFill="1" applyBorder="1" applyAlignment="1">
      <alignment horizontal="center" vertical="center" wrapText="1"/>
    </xf>
    <xf numFmtId="14" fontId="3" fillId="0" borderId="3" xfId="0" applyNumberFormat="1" applyFont="1" applyFill="1" applyBorder="1" applyAlignment="1">
      <alignment vertical="center" wrapText="1" shrinkToFit="1"/>
    </xf>
    <xf numFmtId="0" fontId="3" fillId="0" borderId="2"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2" xfId="0" applyFont="1" applyFill="1" applyBorder="1" applyAlignment="1">
      <alignment horizontal="center" vertical="center"/>
    </xf>
    <xf numFmtId="14" fontId="3" fillId="0" borderId="11" xfId="0" applyNumberFormat="1" applyFont="1" applyFill="1" applyBorder="1" applyAlignment="1">
      <alignment horizontal="center" vertical="center"/>
    </xf>
    <xf numFmtId="0" fontId="3" fillId="0" borderId="7" xfId="0" applyFont="1" applyFill="1" applyBorder="1" applyAlignment="1">
      <alignment horizontal="center" vertical="center"/>
    </xf>
    <xf numFmtId="14" fontId="3" fillId="0" borderId="48" xfId="0" applyNumberFormat="1" applyFont="1" applyFill="1" applyBorder="1" applyAlignment="1">
      <alignment horizontal="center" vertical="center"/>
    </xf>
    <xf numFmtId="0" fontId="3" fillId="0" borderId="2" xfId="0" applyFont="1" applyFill="1" applyBorder="1" applyAlignment="1">
      <alignment horizontal="center" vertical="center" shrinkToFit="1"/>
    </xf>
    <xf numFmtId="14" fontId="3" fillId="0" borderId="3" xfId="0" applyNumberFormat="1" applyFont="1" applyFill="1" applyBorder="1" applyAlignment="1">
      <alignment horizontal="center" vertical="center" wrapText="1" shrinkToFit="1"/>
    </xf>
    <xf numFmtId="14" fontId="3" fillId="0" borderId="3" xfId="0" applyNumberFormat="1" applyFont="1" applyFill="1" applyBorder="1" applyAlignment="1">
      <alignment horizontal="center" vertical="center" shrinkToFit="1"/>
    </xf>
    <xf numFmtId="14" fontId="3" fillId="0" borderId="2" xfId="0" applyNumberFormat="1" applyFont="1" applyFill="1" applyBorder="1" applyAlignment="1">
      <alignment horizontal="center" vertical="center" shrinkToFit="1"/>
    </xf>
    <xf numFmtId="0" fontId="3" fillId="0" borderId="3" xfId="0" applyFont="1" applyFill="1" applyBorder="1" applyAlignment="1">
      <alignment vertical="center" shrinkToFit="1"/>
    </xf>
    <xf numFmtId="14" fontId="3" fillId="0" borderId="7" xfId="0" applyNumberFormat="1" applyFont="1" applyFill="1" applyBorder="1" applyAlignment="1">
      <alignment horizontal="center" vertical="center" wrapText="1"/>
    </xf>
    <xf numFmtId="0" fontId="3" fillId="0" borderId="7" xfId="0" applyFont="1" applyFill="1" applyBorder="1" applyAlignment="1">
      <alignment vertical="center" wrapText="1"/>
    </xf>
    <xf numFmtId="14" fontId="3" fillId="0" borderId="4" xfId="0" applyNumberFormat="1" applyFont="1" applyFill="1" applyBorder="1" applyAlignment="1">
      <alignment horizontal="center" vertical="center" wrapText="1"/>
    </xf>
    <xf numFmtId="14" fontId="19" fillId="0" borderId="2" xfId="0" applyNumberFormat="1" applyFont="1" applyFill="1" applyBorder="1" applyAlignment="1">
      <alignment horizontal="center" vertical="center" wrapText="1" shrinkToFit="1"/>
    </xf>
    <xf numFmtId="0" fontId="19" fillId="0" borderId="7" xfId="0" applyFont="1" applyFill="1" applyBorder="1" applyAlignment="1">
      <alignment horizontal="center" vertical="center" wrapText="1" shrinkToFit="1"/>
    </xf>
    <xf numFmtId="0" fontId="3" fillId="0" borderId="12" xfId="0" applyFont="1" applyFill="1" applyBorder="1" applyAlignment="1">
      <alignment horizontal="center" vertical="center"/>
    </xf>
    <xf numFmtId="0" fontId="3" fillId="0" borderId="3" xfId="0" applyFont="1" applyFill="1" applyBorder="1" applyAlignment="1">
      <alignment vertical="center"/>
    </xf>
    <xf numFmtId="0" fontId="3" fillId="0" borderId="2" xfId="0" applyFont="1" applyFill="1" applyBorder="1" applyAlignment="1">
      <alignment vertical="center" wrapText="1" shrinkToFit="1"/>
    </xf>
    <xf numFmtId="0" fontId="3" fillId="0" borderId="4" xfId="0" applyFont="1" applyFill="1" applyBorder="1" applyAlignment="1">
      <alignment vertical="center" wrapText="1"/>
    </xf>
    <xf numFmtId="0" fontId="3" fillId="7" borderId="3" xfId="0" applyFont="1" applyFill="1" applyBorder="1" applyAlignment="1">
      <alignment horizontal="center" vertical="top" shrinkToFit="1"/>
    </xf>
    <xf numFmtId="0" fontId="33" fillId="0" borderId="3" xfId="0" applyFont="1" applyBorder="1" applyAlignment="1">
      <alignment horizontal="center" vertical="top" wrapText="1"/>
    </xf>
    <xf numFmtId="0" fontId="35" fillId="0" borderId="3" xfId="0" applyFont="1" applyBorder="1" applyAlignment="1">
      <alignment horizontal="center" vertical="top" wrapText="1"/>
    </xf>
    <xf numFmtId="0" fontId="33" fillId="4" borderId="2" xfId="0" applyFont="1" applyFill="1" applyBorder="1" applyAlignment="1">
      <alignment horizontal="center" vertical="top" wrapText="1"/>
    </xf>
    <xf numFmtId="14" fontId="35" fillId="4" borderId="2" xfId="0" applyNumberFormat="1" applyFont="1" applyFill="1" applyBorder="1" applyAlignment="1">
      <alignment horizontal="center" vertical="top" wrapText="1"/>
    </xf>
    <xf numFmtId="0" fontId="33" fillId="0" borderId="2" xfId="0" applyFont="1" applyBorder="1" applyAlignment="1">
      <alignment horizontal="center" vertical="top" wrapText="1"/>
    </xf>
    <xf numFmtId="0" fontId="33" fillId="4" borderId="4" xfId="0" applyFont="1" applyFill="1" applyBorder="1" applyAlignment="1">
      <alignment horizontal="center" vertical="top" wrapText="1"/>
    </xf>
    <xf numFmtId="0" fontId="35" fillId="4" borderId="4" xfId="0" applyFont="1" applyFill="1" applyBorder="1" applyAlignment="1">
      <alignment horizontal="center" vertical="top" wrapText="1"/>
    </xf>
    <xf numFmtId="0" fontId="33" fillId="0" borderId="4" xfId="0" applyFont="1" applyBorder="1" applyAlignment="1">
      <alignment horizontal="center" vertical="top" wrapText="1"/>
    </xf>
    <xf numFmtId="0" fontId="33" fillId="4" borderId="7" xfId="0" applyFont="1" applyFill="1" applyBorder="1" applyAlignment="1">
      <alignment horizontal="center" vertical="top" wrapText="1"/>
    </xf>
    <xf numFmtId="0" fontId="35" fillId="4" borderId="7" xfId="0" applyFont="1" applyFill="1" applyBorder="1" applyAlignment="1">
      <alignment horizontal="center" vertical="top" wrapText="1"/>
    </xf>
    <xf numFmtId="0" fontId="33" fillId="0" borderId="7" xfId="0" applyFont="1" applyBorder="1" applyAlignment="1">
      <alignment horizontal="center" vertical="top" wrapText="1"/>
    </xf>
    <xf numFmtId="14" fontId="33" fillId="0" borderId="2" xfId="0" applyNumberFormat="1" applyFont="1" applyBorder="1" applyAlignment="1">
      <alignment horizontal="center" vertical="top" wrapText="1"/>
    </xf>
    <xf numFmtId="14" fontId="33" fillId="0" borderId="4" xfId="0" applyNumberFormat="1" applyFont="1" applyBorder="1" applyAlignment="1">
      <alignment horizontal="center" vertical="top" wrapText="1"/>
    </xf>
    <xf numFmtId="14" fontId="33" fillId="4" borderId="2" xfId="0" applyNumberFormat="1" applyFont="1" applyFill="1" applyBorder="1" applyAlignment="1">
      <alignment horizontal="center" vertical="top" wrapText="1"/>
    </xf>
    <xf numFmtId="14" fontId="33" fillId="4" borderId="7" xfId="0" applyNumberFormat="1" applyFont="1" applyFill="1" applyBorder="1" applyAlignment="1">
      <alignment horizontal="center" vertical="top" wrapText="1"/>
    </xf>
    <xf numFmtId="167" fontId="33" fillId="0" borderId="3" xfId="0" applyNumberFormat="1" applyFont="1" applyBorder="1" applyAlignment="1">
      <alignment horizontal="center" vertical="top" wrapText="1"/>
    </xf>
    <xf numFmtId="14" fontId="33" fillId="0" borderId="3" xfId="0" applyNumberFormat="1" applyFont="1" applyBorder="1" applyAlignment="1">
      <alignment vertical="top"/>
    </xf>
    <xf numFmtId="0" fontId="33" fillId="0" borderId="3" xfId="0" applyFont="1" applyBorder="1" applyAlignment="1">
      <alignment vertical="top" wrapText="1"/>
    </xf>
    <xf numFmtId="0" fontId="4" fillId="3" borderId="54" xfId="0" applyFont="1" applyFill="1" applyBorder="1" applyAlignment="1">
      <alignment horizontal="center" vertical="top" wrapText="1"/>
    </xf>
    <xf numFmtId="0" fontId="4" fillId="3" borderId="55" xfId="0" applyFont="1" applyFill="1" applyBorder="1" applyAlignment="1">
      <alignment horizontal="center" vertical="top" wrapText="1"/>
    </xf>
    <xf numFmtId="0" fontId="4" fillId="3" borderId="31" xfId="0" applyFont="1" applyFill="1" applyBorder="1" applyAlignment="1">
      <alignment horizontal="center" vertical="top" wrapText="1"/>
    </xf>
    <xf numFmtId="0" fontId="3" fillId="3" borderId="31" xfId="0" applyFont="1" applyFill="1" applyBorder="1" applyAlignment="1">
      <alignment horizontal="center" vertical="top" wrapText="1"/>
    </xf>
    <xf numFmtId="49" fontId="4" fillId="3" borderId="31" xfId="0" applyNumberFormat="1" applyFont="1" applyFill="1" applyBorder="1" applyAlignment="1">
      <alignment horizontal="center" vertical="top" wrapText="1"/>
    </xf>
    <xf numFmtId="0" fontId="4" fillId="3" borderId="32" xfId="0" applyFont="1" applyFill="1" applyBorder="1" applyAlignment="1">
      <alignment horizontal="center" vertical="top" wrapText="1"/>
    </xf>
    <xf numFmtId="0" fontId="4" fillId="3" borderId="33" xfId="0" applyFont="1" applyFill="1" applyBorder="1" applyAlignment="1">
      <alignment horizontal="center" vertical="top" wrapText="1"/>
    </xf>
    <xf numFmtId="0" fontId="4" fillId="3" borderId="21" xfId="0" applyFont="1" applyFill="1" applyBorder="1" applyAlignment="1">
      <alignment horizontal="center" vertical="top" wrapText="1"/>
    </xf>
    <xf numFmtId="0" fontId="4" fillId="3" borderId="34" xfId="0" applyFont="1" applyFill="1" applyBorder="1" applyAlignment="1">
      <alignment horizontal="center" vertical="top" wrapText="1"/>
    </xf>
    <xf numFmtId="0" fontId="3" fillId="3" borderId="42" xfId="0" applyFont="1" applyFill="1" applyBorder="1" applyAlignment="1">
      <alignment horizontal="center" vertical="top"/>
    </xf>
    <xf numFmtId="0" fontId="5" fillId="3" borderId="21" xfId="0" applyFont="1" applyFill="1" applyBorder="1" applyAlignment="1">
      <alignment horizontal="center" vertical="top"/>
    </xf>
    <xf numFmtId="0" fontId="3" fillId="0" borderId="35" xfId="0" applyFont="1" applyFill="1" applyBorder="1" applyAlignment="1">
      <alignment horizontal="center" vertical="top"/>
    </xf>
    <xf numFmtId="0" fontId="5" fillId="0" borderId="24" xfId="0" applyFont="1" applyFill="1" applyBorder="1" applyAlignment="1">
      <alignment horizontal="center" vertical="top"/>
    </xf>
    <xf numFmtId="0" fontId="3" fillId="0" borderId="33" xfId="0" applyFont="1" applyFill="1" applyBorder="1" applyAlignment="1">
      <alignment horizontal="center" vertical="top"/>
    </xf>
    <xf numFmtId="0" fontId="3" fillId="0" borderId="34" xfId="0" applyFont="1" applyFill="1" applyBorder="1" applyAlignment="1">
      <alignment horizontal="center" vertical="top"/>
    </xf>
    <xf numFmtId="0" fontId="3" fillId="0" borderId="35" xfId="0" applyFont="1" applyFill="1" applyBorder="1" applyAlignment="1">
      <alignment horizontal="center" vertical="top"/>
    </xf>
    <xf numFmtId="0" fontId="3" fillId="0" borderId="35" xfId="1" applyFont="1" applyFill="1" applyBorder="1" applyAlignment="1">
      <alignment horizontal="center" vertical="top"/>
    </xf>
    <xf numFmtId="0" fontId="5" fillId="0" borderId="24" xfId="0" applyFont="1" applyFill="1" applyBorder="1" applyAlignment="1">
      <alignment horizontal="center" vertical="top"/>
    </xf>
    <xf numFmtId="0" fontId="3" fillId="0" borderId="33" xfId="1" applyFont="1" applyFill="1" applyBorder="1" applyAlignment="1">
      <alignment horizontal="center" vertical="top"/>
    </xf>
    <xf numFmtId="0" fontId="5" fillId="0" borderId="28" xfId="0" applyFont="1" applyFill="1" applyBorder="1" applyAlignment="1">
      <alignment horizontal="center" vertical="top"/>
    </xf>
    <xf numFmtId="0" fontId="5" fillId="0" borderId="23" xfId="0" applyFont="1" applyFill="1" applyBorder="1" applyAlignment="1">
      <alignment horizontal="center" vertical="top"/>
    </xf>
    <xf numFmtId="0" fontId="3" fillId="0" borderId="34" xfId="1" applyFont="1" applyFill="1" applyBorder="1" applyAlignment="1">
      <alignment horizontal="center" vertical="top"/>
    </xf>
    <xf numFmtId="0" fontId="8" fillId="0" borderId="24" xfId="0" applyFont="1" applyFill="1" applyBorder="1" applyAlignment="1">
      <alignment horizontal="center" vertical="top"/>
    </xf>
    <xf numFmtId="0" fontId="3" fillId="0" borderId="33" xfId="0" applyFont="1" applyFill="1" applyBorder="1" applyAlignment="1">
      <alignment horizontal="center" vertical="top"/>
    </xf>
    <xf numFmtId="0" fontId="8" fillId="0" borderId="24" xfId="0" applyFont="1" applyFill="1" applyBorder="1" applyAlignment="1">
      <alignment horizontal="center"/>
    </xf>
    <xf numFmtId="0" fontId="3" fillId="0" borderId="34" xfId="0" applyFont="1" applyFill="1" applyBorder="1" applyAlignment="1">
      <alignment horizontal="center" vertical="top"/>
    </xf>
    <xf numFmtId="0" fontId="8" fillId="0" borderId="23" xfId="0" applyFont="1" applyFill="1" applyBorder="1" applyAlignment="1">
      <alignment horizontal="center" vertical="top"/>
    </xf>
    <xf numFmtId="49" fontId="5" fillId="0" borderId="21" xfId="0" applyNumberFormat="1" applyFont="1" applyFill="1" applyBorder="1" applyAlignment="1">
      <alignment horizontal="center" vertical="top"/>
    </xf>
    <xf numFmtId="0" fontId="5" fillId="0" borderId="28" xfId="0" applyFont="1" applyFill="1" applyBorder="1" applyAlignment="1">
      <alignment horizontal="center" vertical="top"/>
    </xf>
    <xf numFmtId="0" fontId="5" fillId="0" borderId="24" xfId="0" applyFont="1" applyFill="1" applyBorder="1" applyAlignment="1">
      <alignment horizontal="center"/>
    </xf>
    <xf numFmtId="0" fontId="3" fillId="0" borderId="35" xfId="0" applyFont="1" applyFill="1" applyBorder="1" applyAlignment="1">
      <alignment vertical="top"/>
    </xf>
    <xf numFmtId="0" fontId="3" fillId="0" borderId="33" xfId="0" applyFont="1" applyFill="1" applyBorder="1" applyAlignment="1">
      <alignment vertical="top"/>
    </xf>
    <xf numFmtId="0" fontId="3" fillId="0" borderId="42" xfId="0" applyFont="1" applyFill="1" applyBorder="1" applyAlignment="1">
      <alignment horizontal="center" vertical="top"/>
    </xf>
    <xf numFmtId="0" fontId="3" fillId="0" borderId="35" xfId="0" applyFont="1" applyFill="1" applyBorder="1" applyAlignment="1">
      <alignment horizontal="center" vertical="top" wrapText="1"/>
    </xf>
    <xf numFmtId="0" fontId="5" fillId="0" borderId="21" xfId="0" applyNumberFormat="1" applyFont="1" applyFill="1" applyBorder="1" applyAlignment="1">
      <alignment horizontal="center" vertical="top" shrinkToFit="1"/>
    </xf>
    <xf numFmtId="0" fontId="5" fillId="0" borderId="23" xfId="0" applyFont="1" applyFill="1" applyBorder="1" applyAlignment="1">
      <alignment horizontal="center" vertical="top"/>
    </xf>
    <xf numFmtId="0" fontId="8" fillId="0" borderId="21" xfId="0" applyFont="1" applyFill="1" applyBorder="1" applyAlignment="1">
      <alignment horizontal="center" vertical="top"/>
    </xf>
    <xf numFmtId="0" fontId="8" fillId="0" borderId="24" xfId="0" applyFont="1" applyFill="1" applyBorder="1" applyAlignment="1">
      <alignment horizontal="center" vertical="top"/>
    </xf>
    <xf numFmtId="0" fontId="8" fillId="0" borderId="28" xfId="0" applyFont="1" applyFill="1" applyBorder="1" applyAlignment="1">
      <alignment horizontal="center" vertical="top"/>
    </xf>
    <xf numFmtId="0" fontId="5" fillId="0" borderId="21" xfId="0" applyFont="1" applyFill="1" applyBorder="1" applyAlignment="1">
      <alignment horizontal="center" vertical="top"/>
    </xf>
    <xf numFmtId="0" fontId="3" fillId="0" borderId="33" xfId="0" applyFont="1" applyFill="1" applyBorder="1" applyAlignment="1">
      <alignment horizontal="center" vertical="top" wrapText="1"/>
    </xf>
    <xf numFmtId="0" fontId="8" fillId="0" borderId="28" xfId="0" applyFont="1" applyFill="1" applyBorder="1" applyAlignment="1">
      <alignment horizontal="center" vertical="top"/>
    </xf>
    <xf numFmtId="0" fontId="13" fillId="0" borderId="28" xfId="0" applyFont="1" applyFill="1" applyBorder="1" applyAlignment="1">
      <alignment horizontal="center" vertical="top"/>
    </xf>
    <xf numFmtId="0" fontId="3" fillId="0" borderId="35" xfId="0" applyFont="1" applyFill="1" applyBorder="1" applyAlignment="1">
      <alignment horizontal="center" vertical="top" wrapText="1"/>
    </xf>
    <xf numFmtId="0" fontId="5" fillId="0" borderId="24" xfId="0" applyFont="1" applyFill="1" applyBorder="1" applyAlignment="1">
      <alignment horizontal="center" vertical="top" wrapText="1"/>
    </xf>
    <xf numFmtId="0" fontId="3" fillId="0" borderId="33" xfId="0" applyFont="1" applyFill="1" applyBorder="1" applyAlignment="1">
      <alignment horizontal="center" vertical="top" wrapText="1"/>
    </xf>
    <xf numFmtId="0" fontId="5" fillId="0" borderId="28" xfId="0" applyFont="1" applyFill="1" applyBorder="1" applyAlignment="1">
      <alignment horizontal="center" vertical="top" wrapText="1"/>
    </xf>
    <xf numFmtId="0" fontId="3" fillId="0" borderId="42" xfId="0" applyFont="1" applyFill="1" applyBorder="1" applyAlignment="1">
      <alignment horizontal="center" vertical="top"/>
    </xf>
    <xf numFmtId="0" fontId="3" fillId="0" borderId="34" xfId="0" applyFont="1" applyFill="1" applyBorder="1" applyAlignment="1">
      <alignment horizontal="center" vertical="top" wrapText="1"/>
    </xf>
    <xf numFmtId="0" fontId="3" fillId="0" borderId="34" xfId="0" applyFont="1" applyFill="1" applyBorder="1" applyAlignment="1">
      <alignment horizontal="center" vertical="top" wrapText="1"/>
    </xf>
    <xf numFmtId="0" fontId="5" fillId="0" borderId="24" xfId="0" applyNumberFormat="1" applyFont="1" applyFill="1" applyBorder="1" applyAlignment="1">
      <alignment horizontal="center" vertical="top" shrinkToFit="1"/>
    </xf>
    <xf numFmtId="0" fontId="3" fillId="0" borderId="42" xfId="0" applyFont="1" applyFill="1" applyBorder="1" applyAlignment="1">
      <alignment horizontal="center" vertical="top" wrapText="1"/>
    </xf>
    <xf numFmtId="0" fontId="5" fillId="0" borderId="28" xfId="0" applyNumberFormat="1" applyFont="1" applyFill="1" applyBorder="1" applyAlignment="1">
      <alignment horizontal="center" vertical="top" shrinkToFit="1"/>
    </xf>
    <xf numFmtId="0" fontId="3" fillId="0" borderId="34" xfId="0" applyFont="1" applyFill="1" applyBorder="1" applyAlignment="1">
      <alignment vertical="top"/>
    </xf>
    <xf numFmtId="0" fontId="17" fillId="0" borderId="21" xfId="0" applyFont="1" applyFill="1" applyBorder="1" applyAlignment="1">
      <alignment horizontal="center" vertical="top"/>
    </xf>
    <xf numFmtId="0" fontId="5" fillId="0" borderId="21" xfId="0" applyFont="1" applyFill="1" applyBorder="1" applyAlignment="1">
      <alignment horizontal="center" vertical="top" wrapText="1"/>
    </xf>
    <xf numFmtId="0" fontId="8" fillId="0" borderId="23" xfId="0" applyFont="1" applyFill="1" applyBorder="1" applyAlignment="1">
      <alignment vertical="top"/>
    </xf>
    <xf numFmtId="0" fontId="6" fillId="5" borderId="56" xfId="0" applyFont="1" applyFill="1" applyBorder="1" applyAlignment="1">
      <alignment horizontal="center"/>
    </xf>
    <xf numFmtId="0" fontId="3" fillId="5" borderId="21" xfId="0" applyFont="1" applyFill="1" applyBorder="1"/>
    <xf numFmtId="0" fontId="8" fillId="0" borderId="33" xfId="0" applyFont="1" applyBorder="1" applyAlignment="1">
      <alignment horizontal="center" vertical="center"/>
    </xf>
    <xf numFmtId="0" fontId="6" fillId="0" borderId="24" xfId="0" applyFont="1" applyBorder="1" applyAlignment="1">
      <alignment horizontal="center" vertical="center"/>
    </xf>
    <xf numFmtId="0" fontId="3" fillId="0" borderId="28" xfId="0" applyFont="1" applyBorder="1" applyAlignment="1">
      <alignment horizontal="center" vertical="center"/>
    </xf>
    <xf numFmtId="0" fontId="22" fillId="5" borderId="56" xfId="0" applyFont="1" applyFill="1" applyBorder="1" applyAlignment="1">
      <alignment horizontal="center"/>
    </xf>
    <xf numFmtId="0" fontId="0" fillId="5" borderId="21" xfId="0" applyFont="1" applyFill="1" applyBorder="1"/>
    <xf numFmtId="0" fontId="5" fillId="4" borderId="35" xfId="0" applyFont="1" applyFill="1" applyBorder="1" applyAlignment="1">
      <alignment horizontal="center" vertical="top"/>
    </xf>
    <xf numFmtId="0" fontId="6" fillId="0" borderId="24" xfId="0" applyFont="1" applyBorder="1" applyAlignment="1">
      <alignment horizontal="center" vertical="top"/>
    </xf>
    <xf numFmtId="0" fontId="5" fillId="4" borderId="33" xfId="0" applyFont="1" applyFill="1" applyBorder="1" applyAlignment="1">
      <alignment horizontal="center" vertical="top"/>
    </xf>
    <xf numFmtId="0" fontId="3" fillId="0" borderId="24" xfId="0" applyFont="1" applyBorder="1" applyAlignment="1">
      <alignment horizontal="center" vertical="top"/>
    </xf>
    <xf numFmtId="0" fontId="5" fillId="4" borderId="34" xfId="0" applyFont="1" applyFill="1" applyBorder="1" applyAlignment="1">
      <alignment horizontal="center" vertical="top"/>
    </xf>
    <xf numFmtId="0" fontId="6" fillId="0" borderId="21" xfId="0" applyFont="1" applyBorder="1" applyAlignment="1">
      <alignment horizontal="center" vertical="top"/>
    </xf>
    <xf numFmtId="0" fontId="3" fillId="0" borderId="28" xfId="0" applyFont="1" applyBorder="1" applyAlignment="1">
      <alignment horizontal="center" vertical="top"/>
    </xf>
    <xf numFmtId="0" fontId="5" fillId="4" borderId="34" xfId="0" applyFont="1" applyFill="1" applyBorder="1" applyAlignment="1">
      <alignment horizontal="center" vertical="top"/>
    </xf>
    <xf numFmtId="0" fontId="5" fillId="4" borderId="42" xfId="0" applyFont="1" applyFill="1" applyBorder="1" applyAlignment="1">
      <alignment horizontal="center" vertical="top"/>
    </xf>
    <xf numFmtId="1" fontId="6" fillId="0" borderId="21" xfId="0" applyNumberFormat="1" applyFont="1" applyBorder="1" applyAlignment="1">
      <alignment horizontal="center" vertical="top"/>
    </xf>
    <xf numFmtId="0" fontId="5" fillId="4" borderId="35" xfId="0" applyFont="1" applyFill="1" applyBorder="1" applyAlignment="1">
      <alignment horizontal="center" vertical="top"/>
    </xf>
    <xf numFmtId="1" fontId="6" fillId="0" borderId="24" xfId="0" applyNumberFormat="1" applyFont="1" applyBorder="1" applyAlignment="1">
      <alignment horizontal="center" vertical="top"/>
    </xf>
    <xf numFmtId="0" fontId="5" fillId="4" borderId="33" xfId="0" applyFont="1" applyFill="1" applyBorder="1" applyAlignment="1">
      <alignment horizontal="center" vertical="top"/>
    </xf>
    <xf numFmtId="1" fontId="3" fillId="0" borderId="28" xfId="0" applyNumberFormat="1" applyFont="1" applyBorder="1" applyAlignment="1">
      <alignment horizontal="center" vertical="top"/>
    </xf>
    <xf numFmtId="1" fontId="6" fillId="4" borderId="24" xfId="0" applyNumberFormat="1" applyFont="1" applyFill="1" applyBorder="1" applyAlignment="1">
      <alignment horizontal="center" vertical="top"/>
    </xf>
    <xf numFmtId="1" fontId="3" fillId="4" borderId="24" xfId="0" applyNumberFormat="1" applyFont="1" applyFill="1" applyBorder="1" applyAlignment="1">
      <alignment horizontal="center" vertical="top"/>
    </xf>
    <xf numFmtId="0" fontId="6" fillId="5" borderId="42" xfId="0" applyFont="1" applyFill="1" applyBorder="1" applyAlignment="1">
      <alignment horizontal="center"/>
    </xf>
    <xf numFmtId="0" fontId="5" fillId="5" borderId="21" xfId="0" applyFont="1" applyFill="1" applyBorder="1" applyAlignment="1">
      <alignment horizontal="center" vertical="top"/>
    </xf>
    <xf numFmtId="49" fontId="26" fillId="0" borderId="35" xfId="0" applyNumberFormat="1" applyFont="1" applyBorder="1" applyAlignment="1">
      <alignment horizontal="center" vertical="top" wrapText="1" shrinkToFit="1"/>
    </xf>
    <xf numFmtId="166" fontId="27" fillId="0" borderId="21" xfId="0" applyNumberFormat="1" applyFont="1" applyBorder="1" applyAlignment="1">
      <alignment horizontal="right" vertical="top" shrinkToFit="1"/>
    </xf>
    <xf numFmtId="49" fontId="26" fillId="0" borderId="33" xfId="0" applyNumberFormat="1" applyFont="1" applyBorder="1" applyAlignment="1">
      <alignment horizontal="center" vertical="top" wrapText="1" shrinkToFit="1"/>
    </xf>
    <xf numFmtId="166" fontId="6" fillId="0" borderId="24" xfId="0" applyNumberFormat="1" applyFont="1" applyFill="1" applyBorder="1" applyAlignment="1">
      <alignment horizontal="right" vertical="top" shrinkToFit="1"/>
    </xf>
    <xf numFmtId="0" fontId="3" fillId="0" borderId="24" xfId="0" applyFont="1" applyFill="1" applyBorder="1" applyAlignment="1">
      <alignment horizontal="center" vertical="top" shrinkToFit="1"/>
    </xf>
    <xf numFmtId="49" fontId="26" fillId="0" borderId="22" xfId="0" applyNumberFormat="1" applyFont="1" applyBorder="1" applyAlignment="1">
      <alignment horizontal="center" vertical="top" wrapText="1" shrinkToFit="1"/>
    </xf>
    <xf numFmtId="0" fontId="3" fillId="0" borderId="21" xfId="0" applyFont="1" applyFill="1" applyBorder="1" applyAlignment="1">
      <alignment horizontal="center" vertical="top" shrinkToFit="1"/>
    </xf>
    <xf numFmtId="0" fontId="6" fillId="0" borderId="44" xfId="0" applyFont="1" applyFill="1" applyBorder="1" applyAlignment="1">
      <alignment horizontal="center" vertical="top" shrinkToFit="1"/>
    </xf>
    <xf numFmtId="0" fontId="3" fillId="0" borderId="44" xfId="0" applyFont="1" applyFill="1" applyBorder="1" applyAlignment="1">
      <alignment horizontal="center" vertical="top" shrinkToFit="1"/>
    </xf>
    <xf numFmtId="0" fontId="3" fillId="0" borderId="57" xfId="0" applyFont="1" applyFill="1" applyBorder="1" applyAlignment="1">
      <alignment horizontal="center" vertical="top" shrinkToFit="1"/>
    </xf>
    <xf numFmtId="3" fontId="3" fillId="0" borderId="21" xfId="0" applyNumberFormat="1" applyFont="1" applyFill="1" applyBorder="1" applyAlignment="1">
      <alignment horizontal="center" vertical="justify" shrinkToFit="1"/>
    </xf>
    <xf numFmtId="3" fontId="3" fillId="0" borderId="24" xfId="0" applyNumberFormat="1" applyFont="1" applyFill="1" applyBorder="1" applyAlignment="1">
      <alignment horizontal="center" vertical="justify" shrinkToFit="1"/>
    </xf>
    <xf numFmtId="0" fontId="6" fillId="0" borderId="24" xfId="0" applyFont="1" applyFill="1" applyBorder="1" applyAlignment="1">
      <alignment horizontal="center" vertical="top" shrinkToFit="1"/>
    </xf>
    <xf numFmtId="0" fontId="0" fillId="0" borderId="28" xfId="0" applyFont="1" applyFill="1" applyBorder="1" applyAlignment="1">
      <alignment horizontal="center" vertical="top" shrinkToFit="1"/>
    </xf>
    <xf numFmtId="0" fontId="0" fillId="0" borderId="23" xfId="0" applyFont="1" applyFill="1" applyBorder="1" applyAlignment="1">
      <alignment horizontal="center" vertical="top" shrinkToFit="1"/>
    </xf>
    <xf numFmtId="0" fontId="6" fillId="0" borderId="24" xfId="0" applyFont="1" applyFill="1" applyBorder="1" applyAlignment="1">
      <alignment horizontal="center" vertical="top" shrinkToFit="1"/>
    </xf>
    <xf numFmtId="0" fontId="3" fillId="0" borderId="24" xfId="0" applyFont="1" applyFill="1" applyBorder="1" applyAlignment="1">
      <alignment horizontal="center" vertical="top" shrinkToFit="1"/>
    </xf>
    <xf numFmtId="4" fontId="6" fillId="0" borderId="21" xfId="0" applyNumberFormat="1" applyFont="1" applyFill="1" applyBorder="1" applyAlignment="1">
      <alignment horizontal="right" vertical="top" shrinkToFit="1"/>
    </xf>
    <xf numFmtId="0" fontId="3" fillId="0" borderId="0" xfId="0" applyFont="1" applyFill="1" applyBorder="1" applyAlignment="1">
      <alignment horizontal="left" vertical="center" wrapText="1"/>
    </xf>
    <xf numFmtId="0" fontId="3" fillId="0" borderId="28" xfId="0" applyFont="1" applyFill="1" applyBorder="1" applyAlignment="1">
      <alignment horizontal="center" vertical="top" shrinkToFit="1"/>
    </xf>
    <xf numFmtId="0" fontId="6" fillId="0" borderId="21" xfId="0" applyFont="1" applyFill="1" applyBorder="1" applyAlignment="1">
      <alignment horizontal="center" vertical="top" shrinkToFit="1"/>
    </xf>
    <xf numFmtId="49" fontId="3" fillId="0" borderId="24" xfId="0" applyNumberFormat="1" applyFont="1" applyFill="1" applyBorder="1" applyAlignment="1">
      <alignment horizontal="right" vertical="top" shrinkToFit="1"/>
    </xf>
    <xf numFmtId="0" fontId="3" fillId="0" borderId="58" xfId="0" applyFont="1" applyFill="1" applyBorder="1" applyAlignment="1">
      <alignment horizontal="center" vertical="top" shrinkToFit="1"/>
    </xf>
    <xf numFmtId="0" fontId="3" fillId="0" borderId="28" xfId="0" applyFont="1" applyFill="1" applyBorder="1" applyAlignment="1">
      <alignment horizontal="center" vertical="top" shrinkToFit="1"/>
    </xf>
    <xf numFmtId="0" fontId="3" fillId="0" borderId="23" xfId="0" applyFont="1" applyFill="1" applyBorder="1" applyAlignment="1">
      <alignment horizontal="center" vertical="top" shrinkToFit="1"/>
    </xf>
    <xf numFmtId="0" fontId="3" fillId="0" borderId="59" xfId="0" applyFont="1" applyFill="1" applyBorder="1" applyAlignment="1">
      <alignment horizontal="center" vertical="top" shrinkToFit="1"/>
    </xf>
    <xf numFmtId="166" fontId="6" fillId="0" borderId="21" xfId="0" applyNumberFormat="1" applyFont="1" applyFill="1" applyBorder="1" applyAlignment="1">
      <alignment horizontal="right" vertical="top" shrinkToFit="1"/>
    </xf>
    <xf numFmtId="49" fontId="26" fillId="0" borderId="34" xfId="0" applyNumberFormat="1" applyFont="1" applyBorder="1" applyAlignment="1">
      <alignment horizontal="center" vertical="top" wrapText="1" shrinkToFit="1"/>
    </xf>
    <xf numFmtId="166" fontId="27" fillId="5" borderId="21" xfId="0" applyNumberFormat="1" applyFont="1" applyFill="1" applyBorder="1" applyAlignment="1">
      <alignment horizontal="right" vertical="top" shrinkToFit="1"/>
    </xf>
    <xf numFmtId="0" fontId="10" fillId="7" borderId="35" xfId="0" applyFont="1" applyFill="1" applyBorder="1" applyAlignment="1">
      <alignment horizontal="center" vertical="top" wrapText="1"/>
    </xf>
    <xf numFmtId="0" fontId="3" fillId="4" borderId="21" xfId="0" applyFont="1" applyFill="1" applyBorder="1" applyAlignment="1">
      <alignment horizontal="left" vertical="top" shrinkToFit="1"/>
    </xf>
    <xf numFmtId="0" fontId="10" fillId="7" borderId="33" xfId="0" applyFont="1" applyFill="1" applyBorder="1" applyAlignment="1">
      <alignment horizontal="center" vertical="top" wrapText="1"/>
    </xf>
    <xf numFmtId="0" fontId="33" fillId="4" borderId="21" xfId="0" applyFont="1" applyFill="1" applyBorder="1" applyAlignment="1">
      <alignment horizontal="left" vertical="top"/>
    </xf>
    <xf numFmtId="0" fontId="33" fillId="4" borderId="24" xfId="0" applyFont="1" applyFill="1" applyBorder="1" applyAlignment="1">
      <alignment horizontal="center" vertical="top"/>
    </xf>
    <xf numFmtId="0" fontId="33" fillId="4" borderId="23" xfId="0" applyFont="1" applyFill="1" applyBorder="1" applyAlignment="1">
      <alignment horizontal="center" vertical="top"/>
    </xf>
    <xf numFmtId="0" fontId="10" fillId="7" borderId="60" xfId="0" applyFont="1" applyFill="1" applyBorder="1" applyAlignment="1">
      <alignment horizontal="center" vertical="top" wrapText="1"/>
    </xf>
    <xf numFmtId="0" fontId="31" fillId="0" borderId="37" xfId="0" applyFont="1" applyBorder="1" applyAlignment="1">
      <alignment horizontal="center" vertical="top" wrapText="1"/>
    </xf>
    <xf numFmtId="167" fontId="31" fillId="0" borderId="37" xfId="0" applyNumberFormat="1" applyFont="1" applyBorder="1" applyAlignment="1">
      <alignment horizontal="left" vertical="top" wrapText="1"/>
    </xf>
    <xf numFmtId="0" fontId="4" fillId="7" borderId="38" xfId="0" applyNumberFormat="1" applyFont="1" applyFill="1" applyBorder="1" applyAlignment="1">
      <alignment horizontal="left" vertical="top" wrapText="1" shrinkToFit="1"/>
    </xf>
    <xf numFmtId="167" fontId="33" fillId="0" borderId="38" xfId="0" applyNumberFormat="1" applyFont="1" applyBorder="1" applyAlignment="1">
      <alignment horizontal="center" vertical="top" wrapText="1"/>
    </xf>
    <xf numFmtId="14" fontId="33" fillId="0" borderId="38" xfId="0" applyNumberFormat="1" applyFont="1" applyBorder="1" applyAlignment="1">
      <alignment vertical="top"/>
    </xf>
    <xf numFmtId="0" fontId="33" fillId="0" borderId="38" xfId="0" applyFont="1" applyBorder="1" applyAlignment="1">
      <alignment vertical="top" wrapText="1"/>
    </xf>
    <xf numFmtId="0" fontId="0" fillId="0" borderId="38" xfId="0" applyFont="1" applyBorder="1" applyAlignment="1">
      <alignment vertical="top"/>
    </xf>
    <xf numFmtId="49" fontId="33" fillId="0" borderId="37" xfId="0" applyNumberFormat="1" applyFont="1" applyBorder="1" applyAlignment="1">
      <alignment horizontal="center" vertical="top"/>
    </xf>
    <xf numFmtId="49" fontId="32" fillId="0" borderId="37" xfId="0" applyNumberFormat="1" applyFont="1" applyBorder="1" applyAlignment="1">
      <alignment horizontal="center" vertical="top"/>
    </xf>
    <xf numFmtId="4" fontId="32" fillId="4" borderId="37" xfId="0" applyNumberFormat="1" applyFont="1" applyFill="1" applyBorder="1" applyAlignment="1">
      <alignment horizontal="right" vertical="top"/>
    </xf>
    <xf numFmtId="4" fontId="32" fillId="4" borderId="37" xfId="0" applyNumberFormat="1" applyFont="1" applyFill="1" applyBorder="1" applyAlignment="1">
      <alignment horizontal="right" vertical="top"/>
    </xf>
    <xf numFmtId="0" fontId="33" fillId="4" borderId="61" xfId="0" applyFont="1" applyFill="1" applyBorder="1" applyAlignment="1">
      <alignment horizontal="center" vertical="top"/>
    </xf>
    <xf numFmtId="0" fontId="20" fillId="5" borderId="14" xfId="0" applyFont="1" applyFill="1" applyBorder="1" applyAlignment="1">
      <alignment horizontal="center" vertical="center"/>
    </xf>
    <xf numFmtId="0" fontId="30" fillId="5" borderId="15" xfId="0" applyFont="1" applyFill="1" applyBorder="1" applyAlignment="1">
      <alignment horizontal="center" vertical="center" wrapText="1"/>
    </xf>
    <xf numFmtId="167" fontId="30" fillId="5" borderId="15" xfId="0" applyNumberFormat="1" applyFont="1" applyFill="1" applyBorder="1" applyAlignment="1">
      <alignment horizontal="center" vertical="center" wrapText="1"/>
    </xf>
    <xf numFmtId="0" fontId="0" fillId="5" borderId="15" xfId="0" applyFill="1" applyBorder="1" applyAlignment="1">
      <alignment horizontal="center" vertical="center" wrapText="1"/>
    </xf>
    <xf numFmtId="167" fontId="32" fillId="5" borderId="15" xfId="0" applyNumberFormat="1" applyFont="1" applyFill="1" applyBorder="1" applyAlignment="1">
      <alignment horizontal="center" vertical="center" wrapText="1"/>
    </xf>
    <xf numFmtId="14" fontId="32" fillId="5" borderId="15" xfId="0" applyNumberFormat="1" applyFont="1" applyFill="1" applyBorder="1" applyAlignment="1">
      <alignment vertical="center"/>
    </xf>
    <xf numFmtId="0" fontId="32" fillId="5" borderId="15" xfId="0" applyFont="1" applyFill="1" applyBorder="1" applyAlignment="1">
      <alignment vertical="center" wrapText="1"/>
    </xf>
    <xf numFmtId="49" fontId="30" fillId="5" borderId="15" xfId="0" applyNumberFormat="1" applyFont="1" applyFill="1" applyBorder="1" applyAlignment="1">
      <alignment horizontal="center" vertical="center"/>
    </xf>
    <xf numFmtId="4" fontId="10" fillId="5" borderId="15" xfId="0" applyNumberFormat="1" applyFont="1" applyFill="1" applyBorder="1" applyAlignment="1">
      <alignment horizontal="right" vertical="center"/>
    </xf>
    <xf numFmtId="0" fontId="30" fillId="5" borderId="16" xfId="0" applyFont="1" applyFill="1" applyBorder="1" applyAlignment="1">
      <alignment horizontal="center" vertical="center"/>
    </xf>
    <xf numFmtId="0" fontId="6" fillId="5" borderId="40" xfId="0" applyFont="1" applyFill="1" applyBorder="1" applyAlignment="1">
      <alignment vertical="center"/>
    </xf>
    <xf numFmtId="0" fontId="3" fillId="5" borderId="31" xfId="0" applyFont="1" applyFill="1" applyBorder="1" applyAlignment="1"/>
    <xf numFmtId="0" fontId="5" fillId="8" borderId="32" xfId="0" applyFont="1" applyFill="1" applyBorder="1"/>
    <xf numFmtId="0" fontId="6" fillId="5" borderId="42" xfId="0" applyFont="1" applyFill="1" applyBorder="1" applyAlignment="1">
      <alignment vertical="center" wrapText="1"/>
    </xf>
    <xf numFmtId="0" fontId="5" fillId="8" borderId="21" xfId="0" applyFont="1" applyFill="1" applyBorder="1"/>
    <xf numFmtId="0" fontId="6" fillId="5" borderId="36" xfId="0" applyFont="1" applyFill="1" applyBorder="1" applyAlignment="1">
      <alignment vertical="center"/>
    </xf>
    <xf numFmtId="0" fontId="3" fillId="5" borderId="38" xfId="0" applyFont="1" applyFill="1" applyBorder="1" applyAlignment="1"/>
    <xf numFmtId="0" fontId="5" fillId="8" borderId="39" xfId="0" applyFont="1" applyFill="1" applyBorder="1"/>
    <xf numFmtId="4" fontId="10" fillId="5" borderId="31" xfId="0" applyNumberFormat="1" applyFont="1" applyFill="1" applyBorder="1" applyAlignment="1">
      <alignment horizontal="right" vertical="center" shrinkToFit="1"/>
    </xf>
    <xf numFmtId="0" fontId="10" fillId="5" borderId="3" xfId="0" applyFont="1" applyFill="1" applyBorder="1" applyAlignment="1">
      <alignment horizontal="right" vertical="center" shrinkToFit="1"/>
    </xf>
    <xf numFmtId="4" fontId="10" fillId="5" borderId="3" xfId="0" applyNumberFormat="1" applyFont="1" applyFill="1" applyBorder="1" applyAlignment="1">
      <alignment horizontal="right"/>
    </xf>
    <xf numFmtId="4" fontId="10" fillId="5" borderId="38" xfId="0" applyNumberFormat="1" applyFont="1" applyFill="1" applyBorder="1" applyAlignment="1">
      <alignment horizontal="right" vertical="center" shrinkToFit="1"/>
    </xf>
  </cellXfs>
  <cellStyles count="4">
    <cellStyle name="xl32" xfId="3"/>
    <cellStyle name="Обычный" xfId="0" builtinId="0"/>
    <cellStyle name="Обычный 2" xfId="2"/>
    <cellStyle name="Хороший" xfId="1" builtinId="26"/>
  </cellStyles>
  <dxfs count="0"/>
  <tableStyles count="0" defaultTableStyle="TableStyleMedium9" defaultPivotStyle="PivotStyleLight16"/>
  <colors>
    <mruColors>
      <color rgb="FF00CC00"/>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WH770"/>
  <sheetViews>
    <sheetView tabSelected="1" topLeftCell="A761" workbookViewId="0">
      <selection activeCell="H761" sqref="H761:H762"/>
    </sheetView>
  </sheetViews>
  <sheetFormatPr defaultColWidth="9.140625" defaultRowHeight="12.75"/>
  <cols>
    <col min="1" max="1" width="6.28515625" style="44" customWidth="1"/>
    <col min="2" max="2" width="9.7109375" style="45" customWidth="1"/>
    <col min="3" max="3" width="25.28515625" style="98" customWidth="1"/>
    <col min="4" max="4" width="17.85546875" style="624" customWidth="1"/>
    <col min="5" max="5" width="23.85546875" style="614" customWidth="1"/>
    <col min="6" max="6" width="8.42578125" style="1" customWidth="1"/>
    <col min="7" max="7" width="11.7109375" style="1" customWidth="1"/>
    <col min="8" max="8" width="11.42578125" style="1" customWidth="1"/>
    <col min="9" max="9" width="4.85546875" style="1" customWidth="1"/>
    <col min="10" max="10" width="5.28515625" style="1" customWidth="1"/>
    <col min="11" max="11" width="13.28515625" style="1" customWidth="1"/>
    <col min="12" max="12" width="7.28515625" style="1" customWidth="1"/>
    <col min="13" max="13" width="15.85546875" style="1" customWidth="1"/>
    <col min="14" max="14" width="15.7109375" style="1" customWidth="1"/>
    <col min="15" max="15" width="15.5703125" style="1" customWidth="1"/>
    <col min="16" max="16" width="14.42578125" style="1" customWidth="1"/>
    <col min="17" max="17" width="14" style="1" bestFit="1" customWidth="1"/>
    <col min="18" max="18" width="13.5703125" style="1" customWidth="1"/>
    <col min="19" max="19" width="6" style="1" customWidth="1"/>
    <col min="20" max="16384" width="9.140625" style="1"/>
  </cols>
  <sheetData>
    <row r="1" spans="1:19" s="128" customFormat="1" ht="35.25" customHeight="1" thickBot="1">
      <c r="A1" s="337" t="s">
        <v>778</v>
      </c>
      <c r="B1" s="337"/>
      <c r="C1" s="337"/>
      <c r="D1" s="337"/>
      <c r="E1" s="337"/>
      <c r="F1" s="337"/>
      <c r="G1" s="337"/>
      <c r="H1" s="337"/>
      <c r="I1" s="337"/>
      <c r="J1" s="337"/>
      <c r="K1" s="337"/>
      <c r="L1" s="337"/>
      <c r="M1" s="337"/>
      <c r="N1" s="337"/>
      <c r="O1" s="337"/>
      <c r="P1" s="337"/>
      <c r="Q1" s="337"/>
      <c r="R1" s="337"/>
      <c r="S1" s="337"/>
    </row>
    <row r="2" spans="1:19" ht="24" customHeight="1">
      <c r="A2" s="865" t="s">
        <v>0</v>
      </c>
      <c r="B2" s="866" t="s">
        <v>1</v>
      </c>
      <c r="C2" s="867" t="s">
        <v>2</v>
      </c>
      <c r="D2" s="866" t="s">
        <v>3</v>
      </c>
      <c r="E2" s="867" t="s">
        <v>4</v>
      </c>
      <c r="F2" s="868" t="s">
        <v>5</v>
      </c>
      <c r="G2" s="868" t="s">
        <v>6</v>
      </c>
      <c r="H2" s="868" t="s">
        <v>7</v>
      </c>
      <c r="I2" s="869" t="s">
        <v>8</v>
      </c>
      <c r="J2" s="869" t="s">
        <v>9</v>
      </c>
      <c r="K2" s="869" t="s">
        <v>10</v>
      </c>
      <c r="L2" s="869" t="s">
        <v>11</v>
      </c>
      <c r="M2" s="867" t="s">
        <v>12</v>
      </c>
      <c r="N2" s="867"/>
      <c r="O2" s="867"/>
      <c r="P2" s="867"/>
      <c r="Q2" s="867"/>
      <c r="R2" s="867"/>
      <c r="S2" s="870" t="s">
        <v>13</v>
      </c>
    </row>
    <row r="3" spans="1:19" ht="41.25" customHeight="1">
      <c r="A3" s="871"/>
      <c r="B3" s="364"/>
      <c r="C3" s="366"/>
      <c r="D3" s="364"/>
      <c r="E3" s="366"/>
      <c r="F3" s="673"/>
      <c r="G3" s="673"/>
      <c r="H3" s="673"/>
      <c r="I3" s="373"/>
      <c r="J3" s="373"/>
      <c r="K3" s="373"/>
      <c r="L3" s="373"/>
      <c r="M3" s="367" t="s">
        <v>503</v>
      </c>
      <c r="N3" s="368"/>
      <c r="O3" s="369" t="s">
        <v>504</v>
      </c>
      <c r="P3" s="369" t="s">
        <v>505</v>
      </c>
      <c r="Q3" s="371" t="s">
        <v>14</v>
      </c>
      <c r="R3" s="372"/>
      <c r="S3" s="872"/>
    </row>
    <row r="4" spans="1:19" ht="80.25" customHeight="1">
      <c r="A4" s="873"/>
      <c r="B4" s="365"/>
      <c r="C4" s="366"/>
      <c r="D4" s="365"/>
      <c r="E4" s="366"/>
      <c r="F4" s="673"/>
      <c r="G4" s="673"/>
      <c r="H4" s="673"/>
      <c r="I4" s="373"/>
      <c r="J4" s="373"/>
      <c r="K4" s="373"/>
      <c r="L4" s="373"/>
      <c r="M4" s="67" t="s">
        <v>690</v>
      </c>
      <c r="N4" s="67" t="s">
        <v>15</v>
      </c>
      <c r="O4" s="370"/>
      <c r="P4" s="370"/>
      <c r="Q4" s="67" t="s">
        <v>506</v>
      </c>
      <c r="R4" s="67" t="s">
        <v>507</v>
      </c>
      <c r="S4" s="872"/>
    </row>
    <row r="5" spans="1:19" ht="13.5" thickBot="1">
      <c r="A5" s="874">
        <v>1</v>
      </c>
      <c r="B5" s="38">
        <v>2</v>
      </c>
      <c r="C5" s="573">
        <v>3</v>
      </c>
      <c r="D5" s="39">
        <v>4</v>
      </c>
      <c r="E5" s="611">
        <v>5</v>
      </c>
      <c r="F5" s="38">
        <v>6</v>
      </c>
      <c r="G5" s="38">
        <v>7</v>
      </c>
      <c r="H5" s="38">
        <v>8</v>
      </c>
      <c r="I5" s="40" t="s">
        <v>16</v>
      </c>
      <c r="J5" s="40" t="s">
        <v>17</v>
      </c>
      <c r="K5" s="40" t="s">
        <v>18</v>
      </c>
      <c r="L5" s="40" t="s">
        <v>19</v>
      </c>
      <c r="M5" s="38">
        <v>13</v>
      </c>
      <c r="N5" s="38">
        <v>14</v>
      </c>
      <c r="O5" s="38">
        <v>15</v>
      </c>
      <c r="P5" s="38">
        <v>16</v>
      </c>
      <c r="Q5" s="38">
        <v>17</v>
      </c>
      <c r="R5" s="38">
        <v>18</v>
      </c>
      <c r="S5" s="875">
        <v>19</v>
      </c>
    </row>
    <row r="6" spans="1:19" ht="20.100000000000001" customHeight="1" thickBot="1">
      <c r="A6" s="338" t="s">
        <v>779</v>
      </c>
      <c r="B6" s="339"/>
      <c r="C6" s="339"/>
      <c r="D6" s="339"/>
      <c r="E6" s="339"/>
      <c r="F6" s="339"/>
      <c r="G6" s="339"/>
      <c r="H6" s="339"/>
      <c r="I6" s="339"/>
      <c r="J6" s="339"/>
      <c r="K6" s="339"/>
      <c r="L6" s="339"/>
      <c r="M6" s="339"/>
      <c r="N6" s="339"/>
      <c r="O6" s="339"/>
      <c r="P6" s="339"/>
      <c r="Q6" s="339"/>
      <c r="R6" s="339"/>
      <c r="S6" s="340"/>
    </row>
    <row r="7" spans="1:19" ht="51" customHeight="1">
      <c r="A7" s="876">
        <v>703</v>
      </c>
      <c r="B7" s="349" t="s">
        <v>20</v>
      </c>
      <c r="C7" s="380" t="s">
        <v>21</v>
      </c>
      <c r="D7" s="355" t="s">
        <v>569</v>
      </c>
      <c r="E7" s="341" t="s">
        <v>567</v>
      </c>
      <c r="F7" s="335" t="s">
        <v>52</v>
      </c>
      <c r="G7" s="674">
        <v>45596</v>
      </c>
      <c r="H7" s="335" t="s">
        <v>25</v>
      </c>
      <c r="I7" s="77" t="s">
        <v>26</v>
      </c>
      <c r="J7" s="77" t="s">
        <v>319</v>
      </c>
      <c r="K7" s="77" t="s">
        <v>28</v>
      </c>
      <c r="L7" s="77" t="s">
        <v>29</v>
      </c>
      <c r="M7" s="70">
        <f t="shared" ref="M7:R7" si="0">M8+M9+M10</f>
        <v>1052700</v>
      </c>
      <c r="N7" s="78">
        <f>N8+N9+N10</f>
        <v>684368.03</v>
      </c>
      <c r="O7" s="70">
        <f t="shared" si="0"/>
        <v>4043100</v>
      </c>
      <c r="P7" s="70">
        <f t="shared" si="0"/>
        <v>4043100</v>
      </c>
      <c r="Q7" s="70">
        <f t="shared" si="0"/>
        <v>4043100</v>
      </c>
      <c r="R7" s="58">
        <f t="shared" si="0"/>
        <v>4043100</v>
      </c>
      <c r="S7" s="877">
        <v>3</v>
      </c>
    </row>
    <row r="8" spans="1:19" ht="18.75" customHeight="1">
      <c r="A8" s="878"/>
      <c r="B8" s="379"/>
      <c r="C8" s="381"/>
      <c r="D8" s="357"/>
      <c r="E8" s="354"/>
      <c r="F8" s="385"/>
      <c r="G8" s="385"/>
      <c r="H8" s="385"/>
      <c r="I8" s="121" t="s">
        <v>26</v>
      </c>
      <c r="J8" s="121" t="s">
        <v>319</v>
      </c>
      <c r="K8" s="121" t="s">
        <v>28</v>
      </c>
      <c r="L8" s="121" t="s">
        <v>30</v>
      </c>
      <c r="M8" s="59">
        <v>791300</v>
      </c>
      <c r="N8" s="60">
        <v>570984.99</v>
      </c>
      <c r="O8" s="59">
        <v>3141800</v>
      </c>
      <c r="P8" s="59">
        <v>3141800</v>
      </c>
      <c r="Q8" s="59">
        <v>3141800</v>
      </c>
      <c r="R8" s="59">
        <v>3141800</v>
      </c>
      <c r="S8" s="877">
        <v>3</v>
      </c>
    </row>
    <row r="9" spans="1:19" ht="18" customHeight="1">
      <c r="A9" s="878"/>
      <c r="B9" s="379"/>
      <c r="C9" s="381"/>
      <c r="D9" s="357"/>
      <c r="E9" s="354"/>
      <c r="F9" s="385"/>
      <c r="G9" s="385"/>
      <c r="H9" s="385"/>
      <c r="I9" s="121" t="s">
        <v>26</v>
      </c>
      <c r="J9" s="121" t="s">
        <v>319</v>
      </c>
      <c r="K9" s="121" t="s">
        <v>28</v>
      </c>
      <c r="L9" s="121" t="s">
        <v>57</v>
      </c>
      <c r="M9" s="59">
        <v>22400</v>
      </c>
      <c r="N9" s="60">
        <v>4550</v>
      </c>
      <c r="O9" s="59">
        <v>89000</v>
      </c>
      <c r="P9" s="59">
        <v>89000</v>
      </c>
      <c r="Q9" s="59">
        <v>89000</v>
      </c>
      <c r="R9" s="59">
        <v>89000</v>
      </c>
      <c r="S9" s="877">
        <v>3</v>
      </c>
    </row>
    <row r="10" spans="1:19" ht="48" customHeight="1">
      <c r="A10" s="879"/>
      <c r="B10" s="275"/>
      <c r="C10" s="382"/>
      <c r="D10" s="356"/>
      <c r="E10" s="342"/>
      <c r="F10" s="336"/>
      <c r="G10" s="336"/>
      <c r="H10" s="336"/>
      <c r="I10" s="121" t="s">
        <v>26</v>
      </c>
      <c r="J10" s="121" t="s">
        <v>319</v>
      </c>
      <c r="K10" s="121" t="s">
        <v>28</v>
      </c>
      <c r="L10" s="121" t="s">
        <v>31</v>
      </c>
      <c r="M10" s="59">
        <v>239000</v>
      </c>
      <c r="N10" s="60">
        <v>108833.04</v>
      </c>
      <c r="O10" s="59">
        <v>812300</v>
      </c>
      <c r="P10" s="59">
        <v>812300</v>
      </c>
      <c r="Q10" s="59">
        <v>812300</v>
      </c>
      <c r="R10" s="59">
        <v>812300</v>
      </c>
      <c r="S10" s="877">
        <v>3</v>
      </c>
    </row>
    <row r="11" spans="1:19" ht="170.25" customHeight="1">
      <c r="A11" s="880">
        <v>703</v>
      </c>
      <c r="B11" s="81" t="s">
        <v>32</v>
      </c>
      <c r="C11" s="84" t="s">
        <v>192</v>
      </c>
      <c r="D11" s="87" t="s">
        <v>569</v>
      </c>
      <c r="E11" s="97" t="s">
        <v>568</v>
      </c>
      <c r="F11" s="99" t="s">
        <v>52</v>
      </c>
      <c r="G11" s="675">
        <v>45596</v>
      </c>
      <c r="H11" s="99" t="s">
        <v>25</v>
      </c>
      <c r="I11" s="77" t="s">
        <v>26</v>
      </c>
      <c r="J11" s="77" t="s">
        <v>319</v>
      </c>
      <c r="K11" s="77" t="s">
        <v>28</v>
      </c>
      <c r="L11" s="77" t="s">
        <v>37</v>
      </c>
      <c r="M11" s="70">
        <v>24000</v>
      </c>
      <c r="N11" s="70">
        <v>0</v>
      </c>
      <c r="O11" s="70">
        <v>80000</v>
      </c>
      <c r="P11" s="70">
        <v>80000</v>
      </c>
      <c r="Q11" s="70">
        <v>80000</v>
      </c>
      <c r="R11" s="58">
        <v>80000</v>
      </c>
      <c r="S11" s="877">
        <v>3</v>
      </c>
    </row>
    <row r="12" spans="1:19" ht="45.75" customHeight="1">
      <c r="A12" s="881">
        <v>703</v>
      </c>
      <c r="B12" s="349" t="s">
        <v>603</v>
      </c>
      <c r="C12" s="380" t="s">
        <v>21</v>
      </c>
      <c r="D12" s="355" t="s">
        <v>22</v>
      </c>
      <c r="E12" s="341" t="s">
        <v>23</v>
      </c>
      <c r="F12" s="335" t="s">
        <v>24</v>
      </c>
      <c r="G12" s="674">
        <v>39448</v>
      </c>
      <c r="H12" s="335" t="s">
        <v>25</v>
      </c>
      <c r="I12" s="376" t="s">
        <v>26</v>
      </c>
      <c r="J12" s="376" t="s">
        <v>27</v>
      </c>
      <c r="K12" s="376" t="s">
        <v>28</v>
      </c>
      <c r="L12" s="376" t="s">
        <v>29</v>
      </c>
      <c r="M12" s="388">
        <f t="shared" ref="M12:R12" si="1">SUM(M16:M17)</f>
        <v>1959000</v>
      </c>
      <c r="N12" s="388">
        <f t="shared" si="1"/>
        <v>1932682.83</v>
      </c>
      <c r="O12" s="388">
        <f>SUM(O16:O17)</f>
        <v>1955700</v>
      </c>
      <c r="P12" s="388">
        <f t="shared" si="1"/>
        <v>1955700</v>
      </c>
      <c r="Q12" s="388">
        <f t="shared" si="1"/>
        <v>1955700</v>
      </c>
      <c r="R12" s="391">
        <f t="shared" si="1"/>
        <v>1955700</v>
      </c>
      <c r="S12" s="882">
        <v>3</v>
      </c>
    </row>
    <row r="13" spans="1:19" s="3" customFormat="1" ht="15" customHeight="1">
      <c r="A13" s="883"/>
      <c r="B13" s="379"/>
      <c r="C13" s="381"/>
      <c r="D13" s="357"/>
      <c r="E13" s="354"/>
      <c r="F13" s="385"/>
      <c r="G13" s="676"/>
      <c r="H13" s="385"/>
      <c r="I13" s="377"/>
      <c r="J13" s="377"/>
      <c r="K13" s="377"/>
      <c r="L13" s="377"/>
      <c r="M13" s="389"/>
      <c r="N13" s="389"/>
      <c r="O13" s="389"/>
      <c r="P13" s="389"/>
      <c r="Q13" s="389"/>
      <c r="R13" s="392"/>
      <c r="S13" s="884"/>
    </row>
    <row r="14" spans="1:19" s="3" customFormat="1" ht="15.75" customHeight="1">
      <c r="A14" s="883"/>
      <c r="B14" s="379"/>
      <c r="C14" s="381"/>
      <c r="D14" s="357"/>
      <c r="E14" s="354"/>
      <c r="F14" s="385"/>
      <c r="G14" s="676"/>
      <c r="H14" s="385"/>
      <c r="I14" s="377"/>
      <c r="J14" s="377"/>
      <c r="K14" s="377"/>
      <c r="L14" s="377"/>
      <c r="M14" s="389"/>
      <c r="N14" s="389"/>
      <c r="O14" s="389"/>
      <c r="P14" s="389"/>
      <c r="Q14" s="389"/>
      <c r="R14" s="392"/>
      <c r="S14" s="884"/>
    </row>
    <row r="15" spans="1:19" ht="18" customHeight="1">
      <c r="A15" s="883"/>
      <c r="B15" s="379"/>
      <c r="C15" s="381"/>
      <c r="D15" s="357"/>
      <c r="E15" s="354"/>
      <c r="F15" s="385"/>
      <c r="G15" s="676"/>
      <c r="H15" s="385"/>
      <c r="I15" s="378"/>
      <c r="J15" s="378"/>
      <c r="K15" s="378"/>
      <c r="L15" s="378"/>
      <c r="M15" s="390"/>
      <c r="N15" s="390"/>
      <c r="O15" s="390"/>
      <c r="P15" s="390"/>
      <c r="Q15" s="390"/>
      <c r="R15" s="393"/>
      <c r="S15" s="885"/>
    </row>
    <row r="16" spans="1:19" ht="15" customHeight="1">
      <c r="A16" s="883"/>
      <c r="B16" s="379"/>
      <c r="C16" s="381"/>
      <c r="D16" s="357"/>
      <c r="E16" s="354"/>
      <c r="F16" s="385"/>
      <c r="G16" s="676"/>
      <c r="H16" s="385"/>
      <c r="I16" s="121" t="s">
        <v>26</v>
      </c>
      <c r="J16" s="121" t="s">
        <v>27</v>
      </c>
      <c r="K16" s="121" t="s">
        <v>28</v>
      </c>
      <c r="L16" s="121" t="s">
        <v>30</v>
      </c>
      <c r="M16" s="4">
        <v>1508000</v>
      </c>
      <c r="N16" s="4">
        <v>1487941.55</v>
      </c>
      <c r="O16" s="4">
        <v>1502100</v>
      </c>
      <c r="P16" s="4">
        <v>1502100</v>
      </c>
      <c r="Q16" s="4">
        <v>1502100</v>
      </c>
      <c r="R16" s="4">
        <v>1502100</v>
      </c>
      <c r="S16" s="877">
        <v>3</v>
      </c>
    </row>
    <row r="17" spans="1:19" ht="51" customHeight="1">
      <c r="A17" s="886"/>
      <c r="B17" s="275"/>
      <c r="C17" s="382"/>
      <c r="D17" s="89"/>
      <c r="E17" s="342"/>
      <c r="F17" s="336"/>
      <c r="G17" s="677"/>
      <c r="H17" s="336"/>
      <c r="I17" s="2" t="s">
        <v>26</v>
      </c>
      <c r="J17" s="2" t="s">
        <v>27</v>
      </c>
      <c r="K17" s="2" t="s">
        <v>28</v>
      </c>
      <c r="L17" s="2" t="s">
        <v>31</v>
      </c>
      <c r="M17" s="4">
        <v>451000</v>
      </c>
      <c r="N17" s="4">
        <v>444741.28</v>
      </c>
      <c r="O17" s="4">
        <v>453600</v>
      </c>
      <c r="P17" s="4">
        <v>453600</v>
      </c>
      <c r="Q17" s="4">
        <v>453600</v>
      </c>
      <c r="R17" s="4">
        <v>453600</v>
      </c>
      <c r="S17" s="877">
        <v>3</v>
      </c>
    </row>
    <row r="18" spans="1:19" ht="39" customHeight="1">
      <c r="A18" s="881">
        <v>703</v>
      </c>
      <c r="B18" s="350" t="s">
        <v>604</v>
      </c>
      <c r="C18" s="380" t="s">
        <v>33</v>
      </c>
      <c r="D18" s="87" t="s">
        <v>22</v>
      </c>
      <c r="E18" s="352" t="s">
        <v>34</v>
      </c>
      <c r="F18" s="102" t="s">
        <v>35</v>
      </c>
      <c r="G18" s="678">
        <v>39083</v>
      </c>
      <c r="H18" s="349" t="s">
        <v>25</v>
      </c>
      <c r="I18" s="5" t="s">
        <v>26</v>
      </c>
      <c r="J18" s="5" t="s">
        <v>27</v>
      </c>
      <c r="K18" s="5" t="s">
        <v>36</v>
      </c>
      <c r="L18" s="5" t="s">
        <v>29</v>
      </c>
      <c r="M18" s="6">
        <f t="shared" ref="M18:R18" si="2">SUM(M19:M20)</f>
        <v>3000</v>
      </c>
      <c r="N18" s="6">
        <f t="shared" si="2"/>
        <v>0</v>
      </c>
      <c r="O18" s="6">
        <f t="shared" si="2"/>
        <v>3100</v>
      </c>
      <c r="P18" s="6">
        <f t="shared" si="2"/>
        <v>3100</v>
      </c>
      <c r="Q18" s="6">
        <f t="shared" si="2"/>
        <v>3100</v>
      </c>
      <c r="R18" s="7">
        <f t="shared" si="2"/>
        <v>3100</v>
      </c>
      <c r="S18" s="877">
        <v>3</v>
      </c>
    </row>
    <row r="19" spans="1:19" s="3" customFormat="1" ht="15" customHeight="1">
      <c r="A19" s="883"/>
      <c r="B19" s="386"/>
      <c r="C19" s="381"/>
      <c r="D19" s="88"/>
      <c r="E19" s="387"/>
      <c r="F19" s="102"/>
      <c r="G19" s="678"/>
      <c r="H19" s="379"/>
      <c r="I19" s="2" t="s">
        <v>26</v>
      </c>
      <c r="J19" s="2" t="s">
        <v>27</v>
      </c>
      <c r="K19" s="2" t="s">
        <v>36</v>
      </c>
      <c r="L19" s="2" t="s">
        <v>37</v>
      </c>
      <c r="M19" s="4">
        <v>2000</v>
      </c>
      <c r="N19" s="4">
        <v>0</v>
      </c>
      <c r="O19" s="4">
        <v>2100</v>
      </c>
      <c r="P19" s="4">
        <v>2100</v>
      </c>
      <c r="Q19" s="4">
        <v>2100</v>
      </c>
      <c r="R19" s="4">
        <v>2100</v>
      </c>
      <c r="S19" s="887">
        <v>3</v>
      </c>
    </row>
    <row r="20" spans="1:19" s="3" customFormat="1" ht="56.25" customHeight="1">
      <c r="A20" s="886"/>
      <c r="B20" s="351"/>
      <c r="C20" s="382"/>
      <c r="D20" s="89"/>
      <c r="E20" s="353"/>
      <c r="F20" s="74"/>
      <c r="G20" s="679"/>
      <c r="H20" s="275"/>
      <c r="I20" s="2" t="s">
        <v>26</v>
      </c>
      <c r="J20" s="2" t="s">
        <v>27</v>
      </c>
      <c r="K20" s="2" t="s">
        <v>36</v>
      </c>
      <c r="L20" s="2" t="s">
        <v>38</v>
      </c>
      <c r="M20" s="4">
        <v>1000</v>
      </c>
      <c r="N20" s="4">
        <v>0</v>
      </c>
      <c r="O20" s="4">
        <v>1000</v>
      </c>
      <c r="P20" s="4">
        <v>1000</v>
      </c>
      <c r="Q20" s="4">
        <v>1000</v>
      </c>
      <c r="R20" s="4">
        <v>1000</v>
      </c>
      <c r="S20" s="887">
        <v>3</v>
      </c>
    </row>
    <row r="21" spans="1:19" ht="173.25" customHeight="1">
      <c r="A21" s="880">
        <v>703</v>
      </c>
      <c r="B21" s="350" t="s">
        <v>605</v>
      </c>
      <c r="C21" s="84" t="s">
        <v>39</v>
      </c>
      <c r="D21" s="87" t="s">
        <v>40</v>
      </c>
      <c r="E21" s="103" t="s">
        <v>41</v>
      </c>
      <c r="F21" s="73" t="s">
        <v>42</v>
      </c>
      <c r="G21" s="680">
        <v>39448</v>
      </c>
      <c r="H21" s="81" t="s">
        <v>25</v>
      </c>
      <c r="I21" s="5" t="s">
        <v>26</v>
      </c>
      <c r="J21" s="5" t="s">
        <v>43</v>
      </c>
      <c r="K21" s="5" t="s">
        <v>44</v>
      </c>
      <c r="L21" s="5" t="s">
        <v>29</v>
      </c>
      <c r="M21" s="6">
        <f t="shared" ref="M21:R21" si="3">SUM(M22:M24)</f>
        <v>1695100</v>
      </c>
      <c r="N21" s="6">
        <f t="shared" si="3"/>
        <v>1695100</v>
      </c>
      <c r="O21" s="6">
        <f t="shared" si="3"/>
        <v>1741200</v>
      </c>
      <c r="P21" s="6">
        <f t="shared" si="3"/>
        <v>1707200</v>
      </c>
      <c r="Q21" s="6">
        <f t="shared" si="3"/>
        <v>1707200</v>
      </c>
      <c r="R21" s="7">
        <f t="shared" si="3"/>
        <v>1707200</v>
      </c>
      <c r="S21" s="877">
        <v>3</v>
      </c>
    </row>
    <row r="22" spans="1:19" s="3" customFormat="1" ht="15" customHeight="1">
      <c r="A22" s="888"/>
      <c r="B22" s="386"/>
      <c r="C22" s="85"/>
      <c r="D22" s="88"/>
      <c r="E22" s="387" t="s">
        <v>45</v>
      </c>
      <c r="F22" s="386" t="s">
        <v>46</v>
      </c>
      <c r="G22" s="681">
        <v>38749</v>
      </c>
      <c r="H22" s="386" t="s">
        <v>25</v>
      </c>
      <c r="I22" s="2" t="s">
        <v>26</v>
      </c>
      <c r="J22" s="2" t="s">
        <v>43</v>
      </c>
      <c r="K22" s="2" t="s">
        <v>44</v>
      </c>
      <c r="L22" s="2" t="s">
        <v>30</v>
      </c>
      <c r="M22" s="4">
        <v>1235211.81</v>
      </c>
      <c r="N22" s="4">
        <v>1235211.81</v>
      </c>
      <c r="O22" s="4">
        <v>1259700</v>
      </c>
      <c r="P22" s="4">
        <v>1259700</v>
      </c>
      <c r="Q22" s="4">
        <v>1259700</v>
      </c>
      <c r="R22" s="4">
        <v>1259700</v>
      </c>
      <c r="S22" s="887">
        <v>3</v>
      </c>
    </row>
    <row r="23" spans="1:19" s="3" customFormat="1" ht="15" customHeight="1">
      <c r="A23" s="888"/>
      <c r="B23" s="386"/>
      <c r="C23" s="85"/>
      <c r="D23" s="88"/>
      <c r="E23" s="387"/>
      <c r="F23" s="386"/>
      <c r="G23" s="681"/>
      <c r="H23" s="386"/>
      <c r="I23" s="2" t="s">
        <v>26</v>
      </c>
      <c r="J23" s="2" t="s">
        <v>43</v>
      </c>
      <c r="K23" s="2" t="s">
        <v>44</v>
      </c>
      <c r="L23" s="2" t="s">
        <v>31</v>
      </c>
      <c r="M23" s="4">
        <v>369704.46</v>
      </c>
      <c r="N23" s="4">
        <v>369704.46</v>
      </c>
      <c r="O23" s="4">
        <v>380400</v>
      </c>
      <c r="P23" s="4">
        <v>380400</v>
      </c>
      <c r="Q23" s="4">
        <v>380400</v>
      </c>
      <c r="R23" s="4">
        <v>380400</v>
      </c>
      <c r="S23" s="887">
        <v>3</v>
      </c>
    </row>
    <row r="24" spans="1:19" s="3" customFormat="1" ht="126.75" customHeight="1">
      <c r="A24" s="888"/>
      <c r="B24" s="351"/>
      <c r="C24" s="85"/>
      <c r="D24" s="89"/>
      <c r="E24" s="353"/>
      <c r="F24" s="351"/>
      <c r="G24" s="681"/>
      <c r="H24" s="386"/>
      <c r="I24" s="2" t="s">
        <v>26</v>
      </c>
      <c r="J24" s="2" t="s">
        <v>43</v>
      </c>
      <c r="K24" s="2" t="s">
        <v>44</v>
      </c>
      <c r="L24" s="2" t="s">
        <v>37</v>
      </c>
      <c r="M24" s="4">
        <v>90183.73</v>
      </c>
      <c r="N24" s="4">
        <v>90183.73</v>
      </c>
      <c r="O24" s="4">
        <v>101100</v>
      </c>
      <c r="P24" s="4">
        <v>67100</v>
      </c>
      <c r="Q24" s="4">
        <v>67100</v>
      </c>
      <c r="R24" s="4">
        <v>67100</v>
      </c>
      <c r="S24" s="887">
        <v>3</v>
      </c>
    </row>
    <row r="25" spans="1:19" ht="152.25" customHeight="1">
      <c r="A25" s="880">
        <v>703</v>
      </c>
      <c r="B25" s="350" t="s">
        <v>606</v>
      </c>
      <c r="C25" s="84" t="s">
        <v>47</v>
      </c>
      <c r="D25" s="87" t="s">
        <v>48</v>
      </c>
      <c r="E25" s="104" t="s">
        <v>49</v>
      </c>
      <c r="F25" s="102" t="s">
        <v>42</v>
      </c>
      <c r="G25" s="680">
        <v>39448</v>
      </c>
      <c r="H25" s="81" t="s">
        <v>25</v>
      </c>
      <c r="I25" s="5" t="s">
        <v>26</v>
      </c>
      <c r="J25" s="5" t="s">
        <v>43</v>
      </c>
      <c r="K25" s="5" t="s">
        <v>50</v>
      </c>
      <c r="L25" s="5" t="s">
        <v>29</v>
      </c>
      <c r="M25" s="6">
        <f t="shared" ref="M25:R25" si="4">SUM(M26:M28)</f>
        <v>693300</v>
      </c>
      <c r="N25" s="6">
        <f t="shared" si="4"/>
        <v>693300</v>
      </c>
      <c r="O25" s="6">
        <f t="shared" si="4"/>
        <v>720800</v>
      </c>
      <c r="P25" s="6">
        <f t="shared" si="4"/>
        <v>720800</v>
      </c>
      <c r="Q25" s="6">
        <f t="shared" si="4"/>
        <v>720800</v>
      </c>
      <c r="R25" s="7">
        <f t="shared" si="4"/>
        <v>720800</v>
      </c>
      <c r="S25" s="877">
        <v>3</v>
      </c>
    </row>
    <row r="26" spans="1:19" s="3" customFormat="1" ht="15" customHeight="1">
      <c r="A26" s="888"/>
      <c r="B26" s="386"/>
      <c r="C26" s="85"/>
      <c r="D26" s="88"/>
      <c r="E26" s="387" t="s">
        <v>51</v>
      </c>
      <c r="F26" s="102" t="s">
        <v>52</v>
      </c>
      <c r="G26" s="678">
        <v>39083</v>
      </c>
      <c r="H26" s="82" t="s">
        <v>25</v>
      </c>
      <c r="I26" s="9" t="s">
        <v>26</v>
      </c>
      <c r="J26" s="9" t="s">
        <v>43</v>
      </c>
      <c r="K26" s="9" t="s">
        <v>50</v>
      </c>
      <c r="L26" s="9" t="s">
        <v>30</v>
      </c>
      <c r="M26" s="61">
        <v>462973.64</v>
      </c>
      <c r="N26" s="61">
        <v>462973.64</v>
      </c>
      <c r="O26" s="61">
        <v>519500</v>
      </c>
      <c r="P26" s="61">
        <v>519500</v>
      </c>
      <c r="Q26" s="61">
        <v>519500</v>
      </c>
      <c r="R26" s="61">
        <v>519500</v>
      </c>
      <c r="S26" s="889">
        <v>3</v>
      </c>
    </row>
    <row r="27" spans="1:19" s="3" customFormat="1" ht="15" customHeight="1">
      <c r="A27" s="888"/>
      <c r="B27" s="386"/>
      <c r="C27" s="85"/>
      <c r="D27" s="88"/>
      <c r="E27" s="387"/>
      <c r="F27" s="102"/>
      <c r="G27" s="678"/>
      <c r="H27" s="102"/>
      <c r="I27" s="9" t="s">
        <v>26</v>
      </c>
      <c r="J27" s="9" t="s">
        <v>43</v>
      </c>
      <c r="K27" s="9" t="s">
        <v>50</v>
      </c>
      <c r="L27" s="9" t="s">
        <v>31</v>
      </c>
      <c r="M27" s="61">
        <v>139818.01999999999</v>
      </c>
      <c r="N27" s="61">
        <v>139818.01999999999</v>
      </c>
      <c r="O27" s="61">
        <v>156900</v>
      </c>
      <c r="P27" s="61">
        <v>156900</v>
      </c>
      <c r="Q27" s="61">
        <v>156900</v>
      </c>
      <c r="R27" s="61">
        <v>156900</v>
      </c>
      <c r="S27" s="889">
        <v>3</v>
      </c>
    </row>
    <row r="28" spans="1:19" s="3" customFormat="1" ht="117" customHeight="1">
      <c r="A28" s="888"/>
      <c r="B28" s="351"/>
      <c r="C28" s="85"/>
      <c r="D28" s="88"/>
      <c r="E28" s="387"/>
      <c r="F28" s="74"/>
      <c r="G28" s="678"/>
      <c r="H28" s="102"/>
      <c r="I28" s="2" t="s">
        <v>26</v>
      </c>
      <c r="J28" s="2" t="s">
        <v>43</v>
      </c>
      <c r="K28" s="2" t="s">
        <v>50</v>
      </c>
      <c r="L28" s="2" t="s">
        <v>37</v>
      </c>
      <c r="M28" s="4">
        <v>90508.34</v>
      </c>
      <c r="N28" s="4">
        <v>90508.34</v>
      </c>
      <c r="O28" s="4">
        <v>44400</v>
      </c>
      <c r="P28" s="4">
        <v>44400</v>
      </c>
      <c r="Q28" s="4">
        <v>44400</v>
      </c>
      <c r="R28" s="4">
        <v>44400</v>
      </c>
      <c r="S28" s="887">
        <v>3</v>
      </c>
    </row>
    <row r="29" spans="1:19" ht="87.75" customHeight="1">
      <c r="A29" s="880">
        <v>703</v>
      </c>
      <c r="B29" s="73" t="s">
        <v>61</v>
      </c>
      <c r="C29" s="84" t="s">
        <v>53</v>
      </c>
      <c r="D29" s="87" t="s">
        <v>54</v>
      </c>
      <c r="E29" s="103" t="s">
        <v>55</v>
      </c>
      <c r="F29" s="102" t="s">
        <v>52</v>
      </c>
      <c r="G29" s="680">
        <v>40651</v>
      </c>
      <c r="H29" s="81" t="s">
        <v>25</v>
      </c>
      <c r="I29" s="5" t="s">
        <v>26</v>
      </c>
      <c r="J29" s="5" t="s">
        <v>43</v>
      </c>
      <c r="K29" s="5" t="s">
        <v>28</v>
      </c>
      <c r="L29" s="5" t="s">
        <v>29</v>
      </c>
      <c r="M29" s="6">
        <f t="shared" ref="M29:R29" si="5">SUM(M30:M33)</f>
        <v>31849090</v>
      </c>
      <c r="N29" s="6">
        <f t="shared" si="5"/>
        <v>31179605.98</v>
      </c>
      <c r="O29" s="6">
        <f t="shared" si="5"/>
        <v>34104300</v>
      </c>
      <c r="P29" s="6">
        <f t="shared" si="5"/>
        <v>34104300</v>
      </c>
      <c r="Q29" s="6">
        <f t="shared" si="5"/>
        <v>34104300</v>
      </c>
      <c r="R29" s="7">
        <f t="shared" si="5"/>
        <v>34104300</v>
      </c>
      <c r="S29" s="877">
        <v>3</v>
      </c>
    </row>
    <row r="30" spans="1:19" s="3" customFormat="1" ht="15" customHeight="1">
      <c r="A30" s="888"/>
      <c r="B30" s="102"/>
      <c r="C30" s="85"/>
      <c r="D30" s="88"/>
      <c r="E30" s="387" t="s">
        <v>49</v>
      </c>
      <c r="F30" s="386" t="s">
        <v>56</v>
      </c>
      <c r="G30" s="681">
        <v>39448</v>
      </c>
      <c r="H30" s="379" t="s">
        <v>25</v>
      </c>
      <c r="I30" s="9" t="s">
        <v>26</v>
      </c>
      <c r="J30" s="9" t="s">
        <v>43</v>
      </c>
      <c r="K30" s="2" t="s">
        <v>28</v>
      </c>
      <c r="L30" s="9" t="s">
        <v>30</v>
      </c>
      <c r="M30" s="61">
        <v>24444500</v>
      </c>
      <c r="N30" s="61">
        <v>23970445.859999999</v>
      </c>
      <c r="O30" s="61">
        <v>26117000</v>
      </c>
      <c r="P30" s="61">
        <v>26117000</v>
      </c>
      <c r="Q30" s="61">
        <v>26117000</v>
      </c>
      <c r="R30" s="61">
        <v>26117000</v>
      </c>
      <c r="S30" s="889">
        <v>3</v>
      </c>
    </row>
    <row r="31" spans="1:19" s="3" customFormat="1" ht="15" customHeight="1">
      <c r="A31" s="888"/>
      <c r="B31" s="102"/>
      <c r="C31" s="85"/>
      <c r="D31" s="88"/>
      <c r="E31" s="387"/>
      <c r="F31" s="386"/>
      <c r="G31" s="681"/>
      <c r="H31" s="379"/>
      <c r="I31" s="9" t="s">
        <v>26</v>
      </c>
      <c r="J31" s="9" t="s">
        <v>43</v>
      </c>
      <c r="K31" s="2" t="s">
        <v>28</v>
      </c>
      <c r="L31" s="9" t="s">
        <v>57</v>
      </c>
      <c r="M31" s="61">
        <v>50000</v>
      </c>
      <c r="N31" s="61">
        <v>18400</v>
      </c>
      <c r="O31" s="61">
        <v>100000</v>
      </c>
      <c r="P31" s="61">
        <v>100000</v>
      </c>
      <c r="Q31" s="61">
        <v>100000</v>
      </c>
      <c r="R31" s="61">
        <v>100000</v>
      </c>
      <c r="S31" s="889">
        <v>3</v>
      </c>
    </row>
    <row r="32" spans="1:19" s="3" customFormat="1" ht="15" customHeight="1">
      <c r="A32" s="888"/>
      <c r="B32" s="102"/>
      <c r="C32" s="85"/>
      <c r="D32" s="88"/>
      <c r="E32" s="387"/>
      <c r="F32" s="386"/>
      <c r="G32" s="681"/>
      <c r="H32" s="379"/>
      <c r="I32" s="12" t="s">
        <v>26</v>
      </c>
      <c r="J32" s="12" t="s">
        <v>43</v>
      </c>
      <c r="K32" s="121" t="s">
        <v>28</v>
      </c>
      <c r="L32" s="12" t="s">
        <v>557</v>
      </c>
      <c r="M32" s="61">
        <v>26090</v>
      </c>
      <c r="N32" s="61">
        <v>26090</v>
      </c>
      <c r="O32" s="61"/>
      <c r="P32" s="61"/>
      <c r="Q32" s="61"/>
      <c r="R32" s="61"/>
      <c r="S32" s="889">
        <v>3</v>
      </c>
    </row>
    <row r="33" spans="1:19" s="3" customFormat="1" ht="108" customHeight="1">
      <c r="A33" s="890"/>
      <c r="B33" s="74"/>
      <c r="C33" s="86"/>
      <c r="D33" s="89"/>
      <c r="E33" s="353"/>
      <c r="F33" s="351"/>
      <c r="G33" s="682"/>
      <c r="H33" s="275"/>
      <c r="I33" s="121" t="s">
        <v>26</v>
      </c>
      <c r="J33" s="121" t="s">
        <v>43</v>
      </c>
      <c r="K33" s="121" t="s">
        <v>28</v>
      </c>
      <c r="L33" s="121" t="s">
        <v>31</v>
      </c>
      <c r="M33" s="4">
        <v>7328500</v>
      </c>
      <c r="N33" s="4">
        <v>7164670.1200000001</v>
      </c>
      <c r="O33" s="4">
        <v>7887300</v>
      </c>
      <c r="P33" s="4">
        <v>7887300</v>
      </c>
      <c r="Q33" s="4">
        <v>7887300</v>
      </c>
      <c r="R33" s="4">
        <v>7887300</v>
      </c>
      <c r="S33" s="887">
        <v>3</v>
      </c>
    </row>
    <row r="34" spans="1:19" ht="44.25" customHeight="1">
      <c r="A34" s="880">
        <v>703</v>
      </c>
      <c r="B34" s="350" t="s">
        <v>68</v>
      </c>
      <c r="C34" s="380" t="s">
        <v>33</v>
      </c>
      <c r="D34" s="87" t="s">
        <v>54</v>
      </c>
      <c r="E34" s="352" t="s">
        <v>58</v>
      </c>
      <c r="F34" s="73" t="s">
        <v>59</v>
      </c>
      <c r="G34" s="683">
        <v>40651</v>
      </c>
      <c r="H34" s="81" t="s">
        <v>25</v>
      </c>
      <c r="I34" s="77" t="s">
        <v>26</v>
      </c>
      <c r="J34" s="77" t="s">
        <v>43</v>
      </c>
      <c r="K34" s="77" t="s">
        <v>36</v>
      </c>
      <c r="L34" s="77" t="s">
        <v>29</v>
      </c>
      <c r="M34" s="6">
        <f>M35+M36+M37</f>
        <v>1141700</v>
      </c>
      <c r="N34" s="6">
        <f>N35+N36+N37</f>
        <v>716466.97</v>
      </c>
      <c r="O34" s="6">
        <f>SUM(O36:O37)+O35</f>
        <v>1591000</v>
      </c>
      <c r="P34" s="6">
        <f>SUM(P36:P37)+P35</f>
        <v>1591000</v>
      </c>
      <c r="Q34" s="6">
        <f>SUM(Q36:Q37)+Q35</f>
        <v>1591000</v>
      </c>
      <c r="R34" s="7">
        <f>SUM(R36:R37)+R35</f>
        <v>1591000</v>
      </c>
      <c r="S34" s="877">
        <v>3</v>
      </c>
    </row>
    <row r="35" spans="1:19" ht="24" customHeight="1">
      <c r="A35" s="888"/>
      <c r="B35" s="386"/>
      <c r="C35" s="381"/>
      <c r="D35" s="88"/>
      <c r="E35" s="387"/>
      <c r="F35" s="102"/>
      <c r="G35" s="684"/>
      <c r="H35" s="8"/>
      <c r="I35" s="121" t="s">
        <v>26</v>
      </c>
      <c r="J35" s="121" t="s">
        <v>43</v>
      </c>
      <c r="K35" s="121" t="s">
        <v>36</v>
      </c>
      <c r="L35" s="121" t="s">
        <v>57</v>
      </c>
      <c r="M35" s="4">
        <v>1111700</v>
      </c>
      <c r="N35" s="4">
        <v>701870.97</v>
      </c>
      <c r="O35" s="4">
        <v>1560000</v>
      </c>
      <c r="P35" s="4">
        <v>1560000</v>
      </c>
      <c r="Q35" s="4">
        <v>1560000</v>
      </c>
      <c r="R35" s="4">
        <v>1560000</v>
      </c>
      <c r="S35" s="877">
        <v>3</v>
      </c>
    </row>
    <row r="36" spans="1:19" s="3" customFormat="1" ht="22.5" customHeight="1">
      <c r="A36" s="888"/>
      <c r="B36" s="386"/>
      <c r="C36" s="381"/>
      <c r="D36" s="88"/>
      <c r="E36" s="387"/>
      <c r="F36" s="685"/>
      <c r="G36" s="684"/>
      <c r="H36" s="8"/>
      <c r="I36" s="121" t="s">
        <v>26</v>
      </c>
      <c r="J36" s="121" t="s">
        <v>43</v>
      </c>
      <c r="K36" s="121" t="s">
        <v>36</v>
      </c>
      <c r="L36" s="121" t="s">
        <v>37</v>
      </c>
      <c r="M36" s="4">
        <v>21000</v>
      </c>
      <c r="N36" s="4">
        <v>14346</v>
      </c>
      <c r="O36" s="4">
        <v>22000</v>
      </c>
      <c r="P36" s="4">
        <v>22000</v>
      </c>
      <c r="Q36" s="4">
        <v>22000</v>
      </c>
      <c r="R36" s="4">
        <v>22000</v>
      </c>
      <c r="S36" s="889">
        <v>3</v>
      </c>
    </row>
    <row r="37" spans="1:19" s="10" customFormat="1" ht="99.75" customHeight="1">
      <c r="A37" s="888"/>
      <c r="B37" s="386"/>
      <c r="C37" s="381"/>
      <c r="D37" s="88"/>
      <c r="E37" s="387" t="s">
        <v>60</v>
      </c>
      <c r="F37" s="385" t="s">
        <v>52</v>
      </c>
      <c r="G37" s="686">
        <v>45366</v>
      </c>
      <c r="H37" s="379" t="s">
        <v>25</v>
      </c>
      <c r="I37" s="121" t="s">
        <v>26</v>
      </c>
      <c r="J37" s="121" t="s">
        <v>43</v>
      </c>
      <c r="K37" s="121" t="s">
        <v>36</v>
      </c>
      <c r="L37" s="121" t="s">
        <v>38</v>
      </c>
      <c r="M37" s="119">
        <v>9000</v>
      </c>
      <c r="N37" s="119">
        <v>250</v>
      </c>
      <c r="O37" s="119">
        <v>9000</v>
      </c>
      <c r="P37" s="119">
        <v>9000</v>
      </c>
      <c r="Q37" s="119">
        <v>9000</v>
      </c>
      <c r="R37" s="119">
        <v>9000</v>
      </c>
      <c r="S37" s="887">
        <v>3</v>
      </c>
    </row>
    <row r="38" spans="1:19" s="11" customFormat="1" ht="191.25" customHeight="1">
      <c r="A38" s="890"/>
      <c r="B38" s="74"/>
      <c r="C38" s="86"/>
      <c r="D38" s="89"/>
      <c r="E38" s="353"/>
      <c r="F38" s="336"/>
      <c r="G38" s="687"/>
      <c r="H38" s="275"/>
      <c r="I38" s="46"/>
      <c r="J38" s="46"/>
      <c r="K38" s="46"/>
      <c r="L38" s="46"/>
      <c r="M38" s="41"/>
      <c r="N38" s="41"/>
      <c r="O38" s="41"/>
      <c r="P38" s="41"/>
      <c r="Q38" s="41"/>
      <c r="R38" s="41"/>
      <c r="S38" s="891"/>
    </row>
    <row r="39" spans="1:19" ht="75" customHeight="1">
      <c r="A39" s="876">
        <v>703</v>
      </c>
      <c r="B39" s="350" t="s">
        <v>607</v>
      </c>
      <c r="C39" s="380" t="s">
        <v>62</v>
      </c>
      <c r="D39" s="355" t="s">
        <v>63</v>
      </c>
      <c r="E39" s="352" t="s">
        <v>64</v>
      </c>
      <c r="F39" s="335" t="s">
        <v>52</v>
      </c>
      <c r="G39" s="688">
        <v>43101</v>
      </c>
      <c r="H39" s="349" t="s">
        <v>25</v>
      </c>
      <c r="I39" s="5" t="s">
        <v>26</v>
      </c>
      <c r="J39" s="5" t="s">
        <v>43</v>
      </c>
      <c r="K39" s="5" t="s">
        <v>65</v>
      </c>
      <c r="L39" s="5" t="s">
        <v>37</v>
      </c>
      <c r="M39" s="6">
        <v>136600</v>
      </c>
      <c r="N39" s="6">
        <v>136600</v>
      </c>
      <c r="O39" s="6">
        <v>306200</v>
      </c>
      <c r="P39" s="6">
        <v>300000</v>
      </c>
      <c r="Q39" s="6">
        <v>300000</v>
      </c>
      <c r="R39" s="7">
        <v>300000</v>
      </c>
      <c r="S39" s="892" t="s">
        <v>66</v>
      </c>
    </row>
    <row r="40" spans="1:19" ht="30.75" customHeight="1">
      <c r="A40" s="879"/>
      <c r="B40" s="351"/>
      <c r="C40" s="394"/>
      <c r="D40" s="356"/>
      <c r="E40" s="353"/>
      <c r="F40" s="336"/>
      <c r="G40" s="682"/>
      <c r="H40" s="275"/>
      <c r="I40" s="5" t="s">
        <v>26</v>
      </c>
      <c r="J40" s="5" t="s">
        <v>43</v>
      </c>
      <c r="K40" s="5" t="s">
        <v>67</v>
      </c>
      <c r="L40" s="5" t="s">
        <v>37</v>
      </c>
      <c r="M40" s="6">
        <v>161000</v>
      </c>
      <c r="N40" s="6">
        <v>153960</v>
      </c>
      <c r="O40" s="6">
        <v>200000</v>
      </c>
      <c r="P40" s="6">
        <v>200000</v>
      </c>
      <c r="Q40" s="6">
        <v>200000</v>
      </c>
      <c r="R40" s="7">
        <v>200000</v>
      </c>
      <c r="S40" s="892" t="s">
        <v>66</v>
      </c>
    </row>
    <row r="41" spans="1:19" ht="90" customHeight="1">
      <c r="A41" s="880">
        <v>703</v>
      </c>
      <c r="B41" s="350" t="s">
        <v>608</v>
      </c>
      <c r="C41" s="380" t="s">
        <v>69</v>
      </c>
      <c r="D41" s="87" t="s">
        <v>54</v>
      </c>
      <c r="E41" s="104" t="s">
        <v>55</v>
      </c>
      <c r="F41" s="102" t="s">
        <v>52</v>
      </c>
      <c r="G41" s="678">
        <v>40651</v>
      </c>
      <c r="H41" s="82" t="s">
        <v>25</v>
      </c>
      <c r="I41" s="75" t="s">
        <v>26</v>
      </c>
      <c r="J41" s="75" t="s">
        <v>43</v>
      </c>
      <c r="K41" s="75" t="s">
        <v>70</v>
      </c>
      <c r="L41" s="75" t="s">
        <v>29</v>
      </c>
      <c r="M41" s="6">
        <f t="shared" ref="M41:R41" si="6">SUM(M42:M43)</f>
        <v>2940600</v>
      </c>
      <c r="N41" s="6">
        <f t="shared" si="6"/>
        <v>2709319.33</v>
      </c>
      <c r="O41" s="6">
        <f t="shared" si="6"/>
        <v>0</v>
      </c>
      <c r="P41" s="6">
        <f t="shared" si="6"/>
        <v>0</v>
      </c>
      <c r="Q41" s="6">
        <f t="shared" si="6"/>
        <v>0</v>
      </c>
      <c r="R41" s="7">
        <f t="shared" si="6"/>
        <v>0</v>
      </c>
      <c r="S41" s="893">
        <v>3</v>
      </c>
    </row>
    <row r="42" spans="1:19" ht="15" customHeight="1">
      <c r="A42" s="888"/>
      <c r="B42" s="386"/>
      <c r="C42" s="381"/>
      <c r="D42" s="88"/>
      <c r="E42" s="387" t="s">
        <v>49</v>
      </c>
      <c r="F42" s="386" t="s">
        <v>52</v>
      </c>
      <c r="G42" s="681">
        <v>39448</v>
      </c>
      <c r="H42" s="379" t="s">
        <v>25</v>
      </c>
      <c r="I42" s="12" t="s">
        <v>26</v>
      </c>
      <c r="J42" s="12" t="s">
        <v>43</v>
      </c>
      <c r="K42" s="12" t="s">
        <v>70</v>
      </c>
      <c r="L42" s="12" t="s">
        <v>30</v>
      </c>
      <c r="M42" s="61">
        <v>2302600</v>
      </c>
      <c r="N42" s="61">
        <v>2080890.44</v>
      </c>
      <c r="O42" s="61">
        <v>0</v>
      </c>
      <c r="P42" s="61">
        <v>0</v>
      </c>
      <c r="Q42" s="61">
        <v>0</v>
      </c>
      <c r="R42" s="61">
        <v>0</v>
      </c>
      <c r="S42" s="894">
        <v>3</v>
      </c>
    </row>
    <row r="43" spans="1:19" ht="144.75" customHeight="1">
      <c r="A43" s="890"/>
      <c r="B43" s="351"/>
      <c r="C43" s="381"/>
      <c r="D43" s="89"/>
      <c r="E43" s="353"/>
      <c r="F43" s="351"/>
      <c r="G43" s="682"/>
      <c r="H43" s="275"/>
      <c r="I43" s="121" t="s">
        <v>26</v>
      </c>
      <c r="J43" s="121" t="s">
        <v>43</v>
      </c>
      <c r="K43" s="121" t="s">
        <v>70</v>
      </c>
      <c r="L43" s="121" t="s">
        <v>31</v>
      </c>
      <c r="M43" s="4">
        <v>638000</v>
      </c>
      <c r="N43" s="4">
        <v>628428.89</v>
      </c>
      <c r="O43" s="4">
        <v>0</v>
      </c>
      <c r="P43" s="4">
        <v>0</v>
      </c>
      <c r="Q43" s="4">
        <v>0</v>
      </c>
      <c r="R43" s="4">
        <v>0</v>
      </c>
      <c r="S43" s="877">
        <v>3</v>
      </c>
    </row>
    <row r="44" spans="1:19" ht="42" customHeight="1">
      <c r="A44" s="895">
        <v>703</v>
      </c>
      <c r="B44" s="47" t="s">
        <v>609</v>
      </c>
      <c r="C44" s="380" t="s">
        <v>71</v>
      </c>
      <c r="D44" s="87" t="s">
        <v>54</v>
      </c>
      <c r="E44" s="361" t="s">
        <v>75</v>
      </c>
      <c r="F44" s="335" t="s">
        <v>52</v>
      </c>
      <c r="G44" s="689">
        <v>45488</v>
      </c>
      <c r="H44" s="349" t="s">
        <v>72</v>
      </c>
      <c r="I44" s="77" t="s">
        <v>26</v>
      </c>
      <c r="J44" s="77" t="s">
        <v>43</v>
      </c>
      <c r="K44" s="77" t="s">
        <v>73</v>
      </c>
      <c r="L44" s="77" t="s">
        <v>29</v>
      </c>
      <c r="M44" s="6">
        <f>M45+M46</f>
        <v>620737.46</v>
      </c>
      <c r="N44" s="6">
        <f>N45+N46</f>
        <v>620737.46</v>
      </c>
      <c r="O44" s="6">
        <f>O45+O46</f>
        <v>0</v>
      </c>
      <c r="P44" s="4"/>
      <c r="Q44" s="4"/>
      <c r="R44" s="4"/>
      <c r="S44" s="877">
        <v>3</v>
      </c>
    </row>
    <row r="45" spans="1:19" ht="40.5" customHeight="1">
      <c r="A45" s="896"/>
      <c r="B45" s="53"/>
      <c r="C45" s="381"/>
      <c r="D45" s="615"/>
      <c r="E45" s="362"/>
      <c r="F45" s="385"/>
      <c r="G45" s="690"/>
      <c r="H45" s="379"/>
      <c r="I45" s="121" t="s">
        <v>26</v>
      </c>
      <c r="J45" s="121" t="s">
        <v>43</v>
      </c>
      <c r="K45" s="121" t="s">
        <v>74</v>
      </c>
      <c r="L45" s="121" t="s">
        <v>30</v>
      </c>
      <c r="M45" s="4">
        <v>476730</v>
      </c>
      <c r="N45" s="4">
        <v>476730</v>
      </c>
      <c r="O45" s="4">
        <v>0</v>
      </c>
      <c r="P45" s="4"/>
      <c r="Q45" s="4"/>
      <c r="R45" s="4"/>
      <c r="S45" s="877">
        <v>3</v>
      </c>
    </row>
    <row r="46" spans="1:19" ht="139.5" customHeight="1">
      <c r="A46" s="896"/>
      <c r="B46" s="53"/>
      <c r="C46" s="382"/>
      <c r="D46" s="615"/>
      <c r="E46" s="363"/>
      <c r="F46" s="336"/>
      <c r="G46" s="691"/>
      <c r="H46" s="275"/>
      <c r="I46" s="121" t="s">
        <v>26</v>
      </c>
      <c r="J46" s="121" t="s">
        <v>43</v>
      </c>
      <c r="K46" s="121" t="s">
        <v>73</v>
      </c>
      <c r="L46" s="121" t="s">
        <v>31</v>
      </c>
      <c r="M46" s="119">
        <v>144007.46</v>
      </c>
      <c r="N46" s="119">
        <v>144007.46</v>
      </c>
      <c r="O46" s="119">
        <v>0</v>
      </c>
      <c r="P46" s="119"/>
      <c r="Q46" s="119"/>
      <c r="R46" s="119"/>
      <c r="S46" s="877">
        <v>3</v>
      </c>
    </row>
    <row r="47" spans="1:19" ht="158.25" customHeight="1">
      <c r="A47" s="897">
        <v>703</v>
      </c>
      <c r="B47" s="50" t="s">
        <v>610</v>
      </c>
      <c r="C47" s="86" t="s">
        <v>76</v>
      </c>
      <c r="D47" s="87" t="s">
        <v>77</v>
      </c>
      <c r="E47" s="13" t="s">
        <v>78</v>
      </c>
      <c r="F47" s="50" t="s">
        <v>56</v>
      </c>
      <c r="G47" s="692">
        <v>38807</v>
      </c>
      <c r="H47" s="49" t="s">
        <v>25</v>
      </c>
      <c r="I47" s="5" t="s">
        <v>26</v>
      </c>
      <c r="J47" s="5" t="s">
        <v>79</v>
      </c>
      <c r="K47" s="77" t="s">
        <v>80</v>
      </c>
      <c r="L47" s="77" t="s">
        <v>37</v>
      </c>
      <c r="M47" s="6">
        <v>14700</v>
      </c>
      <c r="N47" s="6">
        <v>14700</v>
      </c>
      <c r="O47" s="6">
        <v>14800</v>
      </c>
      <c r="P47" s="6">
        <v>130500</v>
      </c>
      <c r="Q47" s="6">
        <v>14100</v>
      </c>
      <c r="R47" s="7">
        <v>14100</v>
      </c>
      <c r="S47" s="877">
        <v>3</v>
      </c>
    </row>
    <row r="48" spans="1:19" s="3" customFormat="1" ht="145.5" customHeight="1">
      <c r="A48" s="888">
        <v>703</v>
      </c>
      <c r="B48" s="74" t="s">
        <v>90</v>
      </c>
      <c r="C48" s="85" t="s">
        <v>698</v>
      </c>
      <c r="D48" s="87" t="s">
        <v>81</v>
      </c>
      <c r="E48" s="13" t="s">
        <v>691</v>
      </c>
      <c r="F48" s="50" t="s">
        <v>52</v>
      </c>
      <c r="G48" s="692">
        <v>44287</v>
      </c>
      <c r="H48" s="49" t="s">
        <v>25</v>
      </c>
      <c r="I48" s="75" t="s">
        <v>26</v>
      </c>
      <c r="J48" s="75" t="s">
        <v>18</v>
      </c>
      <c r="K48" s="77" t="s">
        <v>83</v>
      </c>
      <c r="L48" s="77" t="s">
        <v>84</v>
      </c>
      <c r="M48" s="6">
        <v>2488150.7400000002</v>
      </c>
      <c r="N48" s="6">
        <v>0</v>
      </c>
      <c r="O48" s="6">
        <v>3000000</v>
      </c>
      <c r="P48" s="6">
        <v>1000000</v>
      </c>
      <c r="Q48" s="6">
        <v>1000000</v>
      </c>
      <c r="R48" s="7">
        <v>1000000</v>
      </c>
      <c r="S48" s="887">
        <v>3</v>
      </c>
    </row>
    <row r="49" spans="1:19" ht="71.25" customHeight="1">
      <c r="A49" s="880">
        <v>703</v>
      </c>
      <c r="B49" s="73" t="s">
        <v>95</v>
      </c>
      <c r="C49" s="380" t="s">
        <v>85</v>
      </c>
      <c r="D49" s="87" t="s">
        <v>86</v>
      </c>
      <c r="E49" s="352" t="s">
        <v>87</v>
      </c>
      <c r="F49" s="73" t="s">
        <v>52</v>
      </c>
      <c r="G49" s="680">
        <v>43901</v>
      </c>
      <c r="H49" s="73" t="s">
        <v>25</v>
      </c>
      <c r="I49" s="77" t="s">
        <v>26</v>
      </c>
      <c r="J49" s="77" t="s">
        <v>88</v>
      </c>
      <c r="K49" s="77" t="s">
        <v>89</v>
      </c>
      <c r="L49" s="77" t="s">
        <v>29</v>
      </c>
      <c r="M49" s="78">
        <v>150000</v>
      </c>
      <c r="N49" s="78">
        <v>143000</v>
      </c>
      <c r="O49" s="78">
        <v>200000</v>
      </c>
      <c r="P49" s="78">
        <v>200000</v>
      </c>
      <c r="Q49" s="78">
        <v>200000</v>
      </c>
      <c r="R49" s="108">
        <v>200000</v>
      </c>
      <c r="S49" s="877">
        <v>3</v>
      </c>
    </row>
    <row r="50" spans="1:19" s="3" customFormat="1" ht="272.25" customHeight="1">
      <c r="A50" s="888"/>
      <c r="B50" s="74"/>
      <c r="C50" s="381"/>
      <c r="D50" s="88"/>
      <c r="E50" s="387"/>
      <c r="F50" s="102"/>
      <c r="G50" s="693"/>
      <c r="H50" s="102"/>
      <c r="I50" s="46"/>
      <c r="J50" s="46"/>
      <c r="K50" s="46"/>
      <c r="L50" s="46"/>
      <c r="M50" s="41"/>
      <c r="N50" s="41"/>
      <c r="O50" s="41"/>
      <c r="P50" s="41"/>
      <c r="Q50" s="41"/>
      <c r="R50" s="41"/>
      <c r="S50" s="891"/>
    </row>
    <row r="51" spans="1:19" ht="345" customHeight="1">
      <c r="A51" s="898">
        <v>703</v>
      </c>
      <c r="B51" s="102" t="s">
        <v>96</v>
      </c>
      <c r="C51" s="123" t="s">
        <v>91</v>
      </c>
      <c r="D51" s="87" t="s">
        <v>92</v>
      </c>
      <c r="E51" s="97" t="s">
        <v>93</v>
      </c>
      <c r="F51" s="73" t="s">
        <v>52</v>
      </c>
      <c r="G51" s="680">
        <v>43901</v>
      </c>
      <c r="H51" s="73" t="s">
        <v>25</v>
      </c>
      <c r="I51" s="16" t="s">
        <v>26</v>
      </c>
      <c r="J51" s="16" t="s">
        <v>88</v>
      </c>
      <c r="K51" s="16" t="s">
        <v>94</v>
      </c>
      <c r="L51" s="16" t="s">
        <v>37</v>
      </c>
      <c r="M51" s="14">
        <v>40000</v>
      </c>
      <c r="N51" s="14">
        <v>40000</v>
      </c>
      <c r="O51" s="14">
        <v>40000</v>
      </c>
      <c r="P51" s="14">
        <v>40000</v>
      </c>
      <c r="Q51" s="14">
        <v>40000</v>
      </c>
      <c r="R51" s="15">
        <v>40000</v>
      </c>
      <c r="S51" s="899">
        <v>3</v>
      </c>
    </row>
    <row r="52" spans="1:19" ht="102.75" customHeight="1">
      <c r="A52" s="880">
        <v>703</v>
      </c>
      <c r="B52" s="50" t="s">
        <v>102</v>
      </c>
      <c r="C52" s="84" t="s">
        <v>97</v>
      </c>
      <c r="D52" s="87" t="s">
        <v>98</v>
      </c>
      <c r="E52" s="95" t="s">
        <v>99</v>
      </c>
      <c r="F52" s="694" t="s">
        <v>52</v>
      </c>
      <c r="G52" s="695">
        <v>41626</v>
      </c>
      <c r="H52" s="82" t="s">
        <v>25</v>
      </c>
      <c r="I52" s="75" t="s">
        <v>26</v>
      </c>
      <c r="J52" s="75" t="s">
        <v>88</v>
      </c>
      <c r="K52" s="75" t="s">
        <v>100</v>
      </c>
      <c r="L52" s="75" t="s">
        <v>101</v>
      </c>
      <c r="M52" s="6">
        <v>220000</v>
      </c>
      <c r="N52" s="6">
        <v>0</v>
      </c>
      <c r="O52" s="6">
        <v>220000</v>
      </c>
      <c r="P52" s="6">
        <v>220000</v>
      </c>
      <c r="Q52" s="6">
        <v>220000</v>
      </c>
      <c r="R52" s="7">
        <v>220000</v>
      </c>
      <c r="S52" s="893">
        <v>3</v>
      </c>
    </row>
    <row r="53" spans="1:19" ht="111.75" customHeight="1">
      <c r="A53" s="897">
        <v>703</v>
      </c>
      <c r="B53" s="50" t="s">
        <v>107</v>
      </c>
      <c r="C53" s="17" t="s">
        <v>103</v>
      </c>
      <c r="D53" s="87" t="s">
        <v>104</v>
      </c>
      <c r="E53" s="18" t="s">
        <v>105</v>
      </c>
      <c r="F53" s="696" t="s">
        <v>52</v>
      </c>
      <c r="G53" s="697">
        <v>40814</v>
      </c>
      <c r="H53" s="49" t="s">
        <v>25</v>
      </c>
      <c r="I53" s="77" t="s">
        <v>26</v>
      </c>
      <c r="J53" s="77" t="s">
        <v>88</v>
      </c>
      <c r="K53" s="77" t="s">
        <v>106</v>
      </c>
      <c r="L53" s="77" t="s">
        <v>38</v>
      </c>
      <c r="M53" s="6">
        <v>38100</v>
      </c>
      <c r="N53" s="6">
        <v>38094</v>
      </c>
      <c r="O53" s="6">
        <v>38000</v>
      </c>
      <c r="P53" s="6">
        <v>38000</v>
      </c>
      <c r="Q53" s="6">
        <v>38000</v>
      </c>
      <c r="R53" s="7">
        <v>38000</v>
      </c>
      <c r="S53" s="877">
        <v>3</v>
      </c>
    </row>
    <row r="54" spans="1:19" ht="36.75" customHeight="1">
      <c r="A54" s="876">
        <v>703</v>
      </c>
      <c r="B54" s="350" t="s">
        <v>112</v>
      </c>
      <c r="C54" s="380" t="s">
        <v>108</v>
      </c>
      <c r="D54" s="355" t="s">
        <v>104</v>
      </c>
      <c r="E54" s="395" t="s">
        <v>109</v>
      </c>
      <c r="F54" s="698" t="s">
        <v>52</v>
      </c>
      <c r="G54" s="699">
        <v>45085</v>
      </c>
      <c r="H54" s="349" t="s">
        <v>25</v>
      </c>
      <c r="I54" s="77" t="s">
        <v>26</v>
      </c>
      <c r="J54" s="77" t="s">
        <v>88</v>
      </c>
      <c r="K54" s="77" t="s">
        <v>110</v>
      </c>
      <c r="L54" s="77" t="s">
        <v>29</v>
      </c>
      <c r="M54" s="6">
        <f>M55+M56</f>
        <v>246000</v>
      </c>
      <c r="N54" s="6">
        <f>N55+N56</f>
        <v>190521.33</v>
      </c>
      <c r="O54" s="6">
        <f>O55+O56</f>
        <v>0</v>
      </c>
      <c r="P54" s="6"/>
      <c r="Q54" s="6"/>
      <c r="R54" s="6"/>
      <c r="S54" s="877">
        <v>3</v>
      </c>
    </row>
    <row r="55" spans="1:19" ht="18.75" customHeight="1">
      <c r="A55" s="878"/>
      <c r="B55" s="386"/>
      <c r="C55" s="381"/>
      <c r="D55" s="357"/>
      <c r="E55" s="396"/>
      <c r="F55" s="700"/>
      <c r="G55" s="701"/>
      <c r="H55" s="379"/>
      <c r="I55" s="121" t="s">
        <v>26</v>
      </c>
      <c r="J55" s="121" t="s">
        <v>88</v>
      </c>
      <c r="K55" s="121" t="s">
        <v>110</v>
      </c>
      <c r="L55" s="121" t="s">
        <v>111</v>
      </c>
      <c r="M55" s="4">
        <v>241800</v>
      </c>
      <c r="N55" s="4">
        <v>188725.83</v>
      </c>
      <c r="O55" s="4">
        <v>0</v>
      </c>
      <c r="P55" s="6"/>
      <c r="Q55" s="6"/>
      <c r="R55" s="6"/>
      <c r="S55" s="877">
        <v>3</v>
      </c>
    </row>
    <row r="56" spans="1:19" ht="39.75" customHeight="1">
      <c r="A56" s="879"/>
      <c r="B56" s="351"/>
      <c r="C56" s="382"/>
      <c r="D56" s="356"/>
      <c r="E56" s="397"/>
      <c r="F56" s="702"/>
      <c r="G56" s="703"/>
      <c r="H56" s="275"/>
      <c r="I56" s="121" t="s">
        <v>26</v>
      </c>
      <c r="J56" s="121" t="s">
        <v>88</v>
      </c>
      <c r="K56" s="121" t="s">
        <v>110</v>
      </c>
      <c r="L56" s="121" t="s">
        <v>37</v>
      </c>
      <c r="M56" s="4">
        <v>4200</v>
      </c>
      <c r="N56" s="4">
        <v>1795.5</v>
      </c>
      <c r="O56" s="4">
        <v>0</v>
      </c>
      <c r="P56" s="6"/>
      <c r="Q56" s="6"/>
      <c r="R56" s="6"/>
      <c r="S56" s="877">
        <v>3</v>
      </c>
    </row>
    <row r="57" spans="1:19" ht="36">
      <c r="A57" s="876">
        <v>703</v>
      </c>
      <c r="B57" s="350" t="s">
        <v>118</v>
      </c>
      <c r="C57" s="380" t="s">
        <v>113</v>
      </c>
      <c r="D57" s="87" t="s">
        <v>104</v>
      </c>
      <c r="E57" s="352" t="s">
        <v>114</v>
      </c>
      <c r="F57" s="350" t="s">
        <v>52</v>
      </c>
      <c r="G57" s="688">
        <v>42123</v>
      </c>
      <c r="H57" s="349" t="s">
        <v>25</v>
      </c>
      <c r="I57" s="77" t="s">
        <v>26</v>
      </c>
      <c r="J57" s="77" t="s">
        <v>88</v>
      </c>
      <c r="K57" s="77" t="s">
        <v>115</v>
      </c>
      <c r="L57" s="77" t="s">
        <v>116</v>
      </c>
      <c r="M57" s="6">
        <f>M58</f>
        <v>45561</v>
      </c>
      <c r="N57" s="6">
        <f>N58</f>
        <v>45561</v>
      </c>
      <c r="O57" s="6">
        <f>O58</f>
        <v>80000</v>
      </c>
      <c r="P57" s="6">
        <f>SUM(P58:P58)</f>
        <v>80000</v>
      </c>
      <c r="Q57" s="6">
        <f>SUM(Q58:Q58)</f>
        <v>80000</v>
      </c>
      <c r="R57" s="7">
        <f>SUM(R58:R58)</f>
        <v>80000</v>
      </c>
      <c r="S57" s="877">
        <v>3</v>
      </c>
    </row>
    <row r="58" spans="1:19" s="3" customFormat="1" ht="87" customHeight="1">
      <c r="A58" s="879"/>
      <c r="B58" s="351"/>
      <c r="C58" s="382"/>
      <c r="D58" s="89"/>
      <c r="E58" s="353"/>
      <c r="F58" s="351"/>
      <c r="G58" s="682"/>
      <c r="H58" s="275"/>
      <c r="I58" s="2" t="s">
        <v>26</v>
      </c>
      <c r="J58" s="121" t="s">
        <v>88</v>
      </c>
      <c r="K58" s="121" t="s">
        <v>115</v>
      </c>
      <c r="L58" s="121" t="s">
        <v>117</v>
      </c>
      <c r="M58" s="4">
        <v>45561</v>
      </c>
      <c r="N58" s="4">
        <v>45561</v>
      </c>
      <c r="O58" s="4">
        <v>80000</v>
      </c>
      <c r="P58" s="4">
        <v>80000</v>
      </c>
      <c r="Q58" s="4">
        <v>80000</v>
      </c>
      <c r="R58" s="4">
        <v>80000</v>
      </c>
      <c r="S58" s="887">
        <v>3</v>
      </c>
    </row>
    <row r="59" spans="1:19" s="3" customFormat="1" ht="174.75" customHeight="1">
      <c r="A59" s="888">
        <v>703</v>
      </c>
      <c r="B59" s="50" t="s">
        <v>123</v>
      </c>
      <c r="C59" s="17" t="s">
        <v>119</v>
      </c>
      <c r="D59" s="88" t="s">
        <v>120</v>
      </c>
      <c r="E59" s="13" t="s">
        <v>121</v>
      </c>
      <c r="F59" s="50" t="s">
        <v>52</v>
      </c>
      <c r="G59" s="692">
        <v>45407</v>
      </c>
      <c r="H59" s="49" t="s">
        <v>72</v>
      </c>
      <c r="I59" s="77" t="s">
        <v>26</v>
      </c>
      <c r="J59" s="77" t="s">
        <v>88</v>
      </c>
      <c r="K59" s="77" t="s">
        <v>122</v>
      </c>
      <c r="L59" s="77" t="s">
        <v>37</v>
      </c>
      <c r="M59" s="78">
        <v>300000</v>
      </c>
      <c r="N59" s="78">
        <v>300000</v>
      </c>
      <c r="O59" s="78"/>
      <c r="P59" s="119"/>
      <c r="Q59" s="119"/>
      <c r="R59" s="119"/>
      <c r="S59" s="887">
        <v>3</v>
      </c>
    </row>
    <row r="60" spans="1:19" s="3" customFormat="1" ht="171" customHeight="1">
      <c r="A60" s="876">
        <v>703</v>
      </c>
      <c r="B60" s="102" t="s">
        <v>133</v>
      </c>
      <c r="C60" s="85" t="s">
        <v>124</v>
      </c>
      <c r="D60" s="355" t="s">
        <v>125</v>
      </c>
      <c r="E60" s="104" t="s">
        <v>127</v>
      </c>
      <c r="F60" s="102" t="s">
        <v>52</v>
      </c>
      <c r="G60" s="704" t="s">
        <v>128</v>
      </c>
      <c r="H60" s="82" t="s">
        <v>72</v>
      </c>
      <c r="I60" s="77" t="s">
        <v>26</v>
      </c>
      <c r="J60" s="77" t="s">
        <v>88</v>
      </c>
      <c r="K60" s="77" t="s">
        <v>126</v>
      </c>
      <c r="L60" s="77" t="s">
        <v>111</v>
      </c>
      <c r="M60" s="78">
        <v>363800</v>
      </c>
      <c r="N60" s="78">
        <v>361331.44</v>
      </c>
      <c r="O60" s="78">
        <v>534900</v>
      </c>
      <c r="P60" s="78">
        <v>561200</v>
      </c>
      <c r="Q60" s="78">
        <v>561200</v>
      </c>
      <c r="R60" s="108">
        <v>561200</v>
      </c>
      <c r="S60" s="877">
        <v>3</v>
      </c>
    </row>
    <row r="61" spans="1:19" s="3" customFormat="1" ht="174" customHeight="1">
      <c r="A61" s="878"/>
      <c r="B61" s="102"/>
      <c r="C61" s="85"/>
      <c r="D61" s="357"/>
      <c r="E61" s="105" t="s">
        <v>129</v>
      </c>
      <c r="F61" s="74" t="s">
        <v>52</v>
      </c>
      <c r="G61" s="705" t="s">
        <v>130</v>
      </c>
      <c r="H61" s="83" t="s">
        <v>72</v>
      </c>
      <c r="I61" s="76"/>
      <c r="J61" s="76"/>
      <c r="K61" s="76"/>
      <c r="L61" s="76"/>
      <c r="M61" s="80"/>
      <c r="N61" s="80"/>
      <c r="O61" s="80"/>
      <c r="P61" s="80"/>
      <c r="Q61" s="80"/>
      <c r="R61" s="109"/>
      <c r="S61" s="900"/>
    </row>
    <row r="62" spans="1:19" s="3" customFormat="1" ht="120" customHeight="1">
      <c r="A62" s="879"/>
      <c r="B62" s="102"/>
      <c r="C62" s="85"/>
      <c r="D62" s="356"/>
      <c r="E62" s="13" t="s">
        <v>131</v>
      </c>
      <c r="F62" s="50" t="s">
        <v>132</v>
      </c>
      <c r="G62" s="692">
        <v>41213</v>
      </c>
      <c r="H62" s="83" t="s">
        <v>25</v>
      </c>
      <c r="I62" s="5" t="s">
        <v>26</v>
      </c>
      <c r="J62" s="77" t="s">
        <v>88</v>
      </c>
      <c r="K62" s="77" t="s">
        <v>126</v>
      </c>
      <c r="L62" s="77" t="s">
        <v>37</v>
      </c>
      <c r="M62" s="6">
        <v>472300</v>
      </c>
      <c r="N62" s="6">
        <v>446665.56</v>
      </c>
      <c r="O62" s="6">
        <v>498600</v>
      </c>
      <c r="P62" s="6">
        <v>295400</v>
      </c>
      <c r="Q62" s="6">
        <v>295400</v>
      </c>
      <c r="R62" s="7">
        <v>295400</v>
      </c>
      <c r="S62" s="877">
        <v>3</v>
      </c>
    </row>
    <row r="63" spans="1:19" s="3" customFormat="1" ht="49.5" customHeight="1">
      <c r="A63" s="876">
        <v>703</v>
      </c>
      <c r="B63" s="350" t="s">
        <v>138</v>
      </c>
      <c r="C63" s="380" t="s">
        <v>134</v>
      </c>
      <c r="D63" s="355" t="s">
        <v>135</v>
      </c>
      <c r="E63" s="352" t="s">
        <v>131</v>
      </c>
      <c r="F63" s="350" t="s">
        <v>132</v>
      </c>
      <c r="G63" s="688">
        <v>41213</v>
      </c>
      <c r="H63" s="349" t="s">
        <v>25</v>
      </c>
      <c r="I63" s="5" t="s">
        <v>26</v>
      </c>
      <c r="J63" s="5" t="s">
        <v>88</v>
      </c>
      <c r="K63" s="5" t="s">
        <v>136</v>
      </c>
      <c r="L63" s="5" t="s">
        <v>117</v>
      </c>
      <c r="M63" s="6">
        <f>M64+M65+M66</f>
        <v>55430</v>
      </c>
      <c r="N63" s="6">
        <f>N64+N65+N66</f>
        <v>54696.15</v>
      </c>
      <c r="O63" s="6">
        <f>O64+O65</f>
        <v>304200</v>
      </c>
      <c r="P63" s="6">
        <v>304200</v>
      </c>
      <c r="Q63" s="6">
        <f>Q64+Q65</f>
        <v>304200</v>
      </c>
      <c r="R63" s="7">
        <f>R64+R65</f>
        <v>304200</v>
      </c>
      <c r="S63" s="877">
        <v>3</v>
      </c>
    </row>
    <row r="64" spans="1:19" s="3" customFormat="1" ht="21" customHeight="1">
      <c r="A64" s="878"/>
      <c r="B64" s="386"/>
      <c r="C64" s="381"/>
      <c r="D64" s="357"/>
      <c r="E64" s="387"/>
      <c r="F64" s="386"/>
      <c r="G64" s="681"/>
      <c r="H64" s="379"/>
      <c r="I64" s="5" t="s">
        <v>26</v>
      </c>
      <c r="J64" s="5" t="s">
        <v>88</v>
      </c>
      <c r="K64" s="5" t="s">
        <v>136</v>
      </c>
      <c r="L64" s="5" t="s">
        <v>37</v>
      </c>
      <c r="M64" s="78">
        <v>49700</v>
      </c>
      <c r="N64" s="78">
        <v>48966.15</v>
      </c>
      <c r="O64" s="78">
        <v>100000</v>
      </c>
      <c r="P64" s="78">
        <v>100000</v>
      </c>
      <c r="Q64" s="78">
        <v>100000</v>
      </c>
      <c r="R64" s="78">
        <v>100000</v>
      </c>
      <c r="S64" s="877">
        <v>3</v>
      </c>
    </row>
    <row r="65" spans="1:19" s="3" customFormat="1" ht="18" customHeight="1">
      <c r="A65" s="878"/>
      <c r="B65" s="386"/>
      <c r="C65" s="381"/>
      <c r="D65" s="357"/>
      <c r="E65" s="387"/>
      <c r="F65" s="386"/>
      <c r="G65" s="681"/>
      <c r="H65" s="379"/>
      <c r="I65" s="5" t="s">
        <v>26</v>
      </c>
      <c r="J65" s="5" t="s">
        <v>88</v>
      </c>
      <c r="K65" s="5" t="s">
        <v>136</v>
      </c>
      <c r="L65" s="5" t="s">
        <v>38</v>
      </c>
      <c r="M65" s="78">
        <v>5115</v>
      </c>
      <c r="N65" s="78">
        <v>5115</v>
      </c>
      <c r="O65" s="78">
        <v>204200</v>
      </c>
      <c r="P65" s="119">
        <v>204200</v>
      </c>
      <c r="Q65" s="119">
        <v>204200</v>
      </c>
      <c r="R65" s="119">
        <v>204200</v>
      </c>
      <c r="S65" s="877">
        <v>3</v>
      </c>
    </row>
    <row r="66" spans="1:19" s="3" customFormat="1" ht="27.75" customHeight="1">
      <c r="A66" s="879"/>
      <c r="B66" s="351"/>
      <c r="C66" s="382"/>
      <c r="D66" s="356"/>
      <c r="E66" s="353"/>
      <c r="F66" s="351"/>
      <c r="G66" s="682"/>
      <c r="H66" s="275"/>
      <c r="I66" s="5" t="s">
        <v>26</v>
      </c>
      <c r="J66" s="5" t="s">
        <v>88</v>
      </c>
      <c r="K66" s="5" t="s">
        <v>136</v>
      </c>
      <c r="L66" s="5" t="s">
        <v>137</v>
      </c>
      <c r="M66" s="78">
        <v>615</v>
      </c>
      <c r="N66" s="78">
        <v>615</v>
      </c>
      <c r="O66" s="78"/>
      <c r="P66" s="78"/>
      <c r="Q66" s="78"/>
      <c r="R66" s="78"/>
      <c r="S66" s="877">
        <v>3</v>
      </c>
    </row>
    <row r="67" spans="1:19" s="3" customFormat="1" ht="99" customHeight="1">
      <c r="A67" s="880">
        <v>703</v>
      </c>
      <c r="B67" s="73" t="s">
        <v>143</v>
      </c>
      <c r="C67" s="84" t="s">
        <v>139</v>
      </c>
      <c r="D67" s="87" t="s">
        <v>140</v>
      </c>
      <c r="E67" s="103" t="s">
        <v>141</v>
      </c>
      <c r="F67" s="73" t="s">
        <v>52</v>
      </c>
      <c r="G67" s="680">
        <v>45407</v>
      </c>
      <c r="H67" s="49" t="s">
        <v>72</v>
      </c>
      <c r="I67" s="5" t="s">
        <v>26</v>
      </c>
      <c r="J67" s="5" t="s">
        <v>88</v>
      </c>
      <c r="K67" s="5" t="s">
        <v>142</v>
      </c>
      <c r="L67" s="5" t="s">
        <v>37</v>
      </c>
      <c r="M67" s="78">
        <v>500000</v>
      </c>
      <c r="N67" s="78">
        <v>500000</v>
      </c>
      <c r="O67" s="78">
        <v>1000000</v>
      </c>
      <c r="P67" s="78">
        <v>1000000</v>
      </c>
      <c r="Q67" s="78">
        <v>1000000</v>
      </c>
      <c r="R67" s="108">
        <v>1000000</v>
      </c>
      <c r="S67" s="877">
        <v>3</v>
      </c>
    </row>
    <row r="68" spans="1:19" s="3" customFormat="1" ht="210" customHeight="1">
      <c r="A68" s="880">
        <v>703</v>
      </c>
      <c r="B68" s="73" t="s">
        <v>146</v>
      </c>
      <c r="C68" s="84" t="s">
        <v>144</v>
      </c>
      <c r="D68" s="43" t="s">
        <v>135</v>
      </c>
      <c r="E68" s="103" t="s">
        <v>777</v>
      </c>
      <c r="F68" s="50" t="s">
        <v>52</v>
      </c>
      <c r="G68" s="692"/>
      <c r="H68" s="49"/>
      <c r="I68" s="5" t="s">
        <v>26</v>
      </c>
      <c r="J68" s="5" t="s">
        <v>88</v>
      </c>
      <c r="K68" s="5" t="s">
        <v>145</v>
      </c>
      <c r="L68" s="5" t="s">
        <v>37</v>
      </c>
      <c r="M68" s="78">
        <v>350000</v>
      </c>
      <c r="N68" s="78">
        <v>275325.2</v>
      </c>
      <c r="O68" s="78">
        <v>364000</v>
      </c>
      <c r="P68" s="78">
        <v>364000</v>
      </c>
      <c r="Q68" s="78">
        <v>364000</v>
      </c>
      <c r="R68" s="108">
        <v>364000</v>
      </c>
      <c r="S68" s="877">
        <v>3</v>
      </c>
    </row>
    <row r="69" spans="1:19" s="3" customFormat="1" ht="112.5" customHeight="1">
      <c r="A69" s="876">
        <v>703</v>
      </c>
      <c r="B69" s="350" t="s">
        <v>611</v>
      </c>
      <c r="C69" s="380" t="s">
        <v>692</v>
      </c>
      <c r="D69" s="355" t="s">
        <v>147</v>
      </c>
      <c r="E69" s="103" t="s">
        <v>148</v>
      </c>
      <c r="F69" s="73" t="s">
        <v>149</v>
      </c>
      <c r="G69" s="680">
        <v>45321</v>
      </c>
      <c r="H69" s="81" t="s">
        <v>72</v>
      </c>
      <c r="I69" s="77" t="s">
        <v>26</v>
      </c>
      <c r="J69" s="77" t="s">
        <v>88</v>
      </c>
      <c r="K69" s="77" t="s">
        <v>150</v>
      </c>
      <c r="L69" s="77" t="s">
        <v>37</v>
      </c>
      <c r="M69" s="78">
        <v>173250</v>
      </c>
      <c r="N69" s="78">
        <v>147600</v>
      </c>
      <c r="O69" s="78">
        <v>351000</v>
      </c>
      <c r="P69" s="78">
        <v>351000</v>
      </c>
      <c r="Q69" s="78">
        <v>351000</v>
      </c>
      <c r="R69" s="108">
        <v>351000</v>
      </c>
      <c r="S69" s="877">
        <v>3</v>
      </c>
    </row>
    <row r="70" spans="1:19" s="3" customFormat="1" ht="156" customHeight="1">
      <c r="A70" s="878"/>
      <c r="B70" s="386"/>
      <c r="C70" s="381"/>
      <c r="D70" s="357"/>
      <c r="E70" s="103" t="s">
        <v>693</v>
      </c>
      <c r="F70" s="73" t="s">
        <v>149</v>
      </c>
      <c r="G70" s="680">
        <v>45658</v>
      </c>
      <c r="H70" s="81" t="s">
        <v>475</v>
      </c>
      <c r="I70" s="75"/>
      <c r="J70" s="75"/>
      <c r="K70" s="75"/>
      <c r="L70" s="75"/>
      <c r="M70" s="79"/>
      <c r="N70" s="79"/>
      <c r="O70" s="79"/>
      <c r="P70" s="79"/>
      <c r="Q70" s="79"/>
      <c r="R70" s="113"/>
      <c r="S70" s="893"/>
    </row>
    <row r="71" spans="1:19" s="3" customFormat="1" ht="135.75" customHeight="1">
      <c r="A71" s="879"/>
      <c r="B71" s="351"/>
      <c r="C71" s="382"/>
      <c r="D71" s="356"/>
      <c r="E71" s="105" t="s">
        <v>151</v>
      </c>
      <c r="F71" s="74" t="s">
        <v>52</v>
      </c>
      <c r="G71" s="679">
        <v>45349</v>
      </c>
      <c r="H71" s="83" t="s">
        <v>25</v>
      </c>
      <c r="I71" s="76"/>
      <c r="J71" s="76"/>
      <c r="K71" s="76"/>
      <c r="L71" s="76"/>
      <c r="M71" s="80"/>
      <c r="N71" s="79"/>
      <c r="O71" s="80"/>
      <c r="P71" s="80"/>
      <c r="Q71" s="79"/>
      <c r="R71" s="113"/>
      <c r="S71" s="900"/>
    </row>
    <row r="72" spans="1:19" ht="73.5" customHeight="1">
      <c r="A72" s="880">
        <v>703</v>
      </c>
      <c r="B72" s="73" t="s">
        <v>612</v>
      </c>
      <c r="C72" s="380" t="s">
        <v>152</v>
      </c>
      <c r="D72" s="88" t="s">
        <v>104</v>
      </c>
      <c r="E72" s="341" t="s">
        <v>697</v>
      </c>
      <c r="F72" s="349" t="s">
        <v>694</v>
      </c>
      <c r="G72" s="689" t="s">
        <v>695</v>
      </c>
      <c r="H72" s="349" t="s">
        <v>696</v>
      </c>
      <c r="I72" s="75" t="s">
        <v>26</v>
      </c>
      <c r="J72" s="75" t="s">
        <v>88</v>
      </c>
      <c r="K72" s="75" t="s">
        <v>153</v>
      </c>
      <c r="L72" s="75" t="s">
        <v>29</v>
      </c>
      <c r="M72" s="389">
        <f>SUM(M74:M83)</f>
        <v>33097600</v>
      </c>
      <c r="N72" s="388">
        <f>SUM(N74:N83)</f>
        <v>27344802.84</v>
      </c>
      <c r="O72" s="388">
        <f>O81+O79+O78+O77+O75+O74+O76</f>
        <v>29157000</v>
      </c>
      <c r="P72" s="388">
        <f>P81+P79+P78+P77+P75+P74+P76</f>
        <v>31256700</v>
      </c>
      <c r="Q72" s="388">
        <f>Q81+Q79+Q78+Q77+Q75+Q74+Q76</f>
        <v>21043500</v>
      </c>
      <c r="R72" s="391">
        <f>R81+R79+R78+R77+R75+R74+R76</f>
        <v>21043500</v>
      </c>
      <c r="S72" s="882">
        <v>3</v>
      </c>
    </row>
    <row r="73" spans="1:19" ht="66.75" customHeight="1">
      <c r="A73" s="888"/>
      <c r="B73" s="102"/>
      <c r="C73" s="381"/>
      <c r="D73" s="88"/>
      <c r="E73" s="354"/>
      <c r="F73" s="379"/>
      <c r="G73" s="690"/>
      <c r="H73" s="379"/>
      <c r="I73" s="122"/>
      <c r="J73" s="122"/>
      <c r="K73" s="122"/>
      <c r="L73" s="122"/>
      <c r="M73" s="390"/>
      <c r="N73" s="390"/>
      <c r="O73" s="390"/>
      <c r="P73" s="390"/>
      <c r="Q73" s="390"/>
      <c r="R73" s="393"/>
      <c r="S73" s="885"/>
    </row>
    <row r="74" spans="1:19" s="3" customFormat="1" ht="15" customHeight="1">
      <c r="A74" s="888"/>
      <c r="B74" s="102"/>
      <c r="C74" s="381"/>
      <c r="D74" s="88"/>
      <c r="E74" s="354"/>
      <c r="F74" s="379"/>
      <c r="G74" s="690"/>
      <c r="H74" s="379"/>
      <c r="I74" s="121" t="s">
        <v>26</v>
      </c>
      <c r="J74" s="121" t="s">
        <v>88</v>
      </c>
      <c r="K74" s="121" t="s">
        <v>153</v>
      </c>
      <c r="L74" s="121" t="s">
        <v>154</v>
      </c>
      <c r="M74" s="4">
        <v>8573475.3399999999</v>
      </c>
      <c r="N74" s="4">
        <v>8573398.9100000001</v>
      </c>
      <c r="O74" s="4">
        <v>8043800</v>
      </c>
      <c r="P74" s="4">
        <v>8043800</v>
      </c>
      <c r="Q74" s="4">
        <v>8043800</v>
      </c>
      <c r="R74" s="4">
        <v>8043800</v>
      </c>
      <c r="S74" s="887">
        <v>3</v>
      </c>
    </row>
    <row r="75" spans="1:19" s="3" customFormat="1" ht="15" customHeight="1">
      <c r="A75" s="888"/>
      <c r="B75" s="102"/>
      <c r="C75" s="381"/>
      <c r="D75" s="88"/>
      <c r="E75" s="354"/>
      <c r="F75" s="379"/>
      <c r="G75" s="690"/>
      <c r="H75" s="379"/>
      <c r="I75" s="121" t="s">
        <v>26</v>
      </c>
      <c r="J75" s="121" t="s">
        <v>88</v>
      </c>
      <c r="K75" s="121" t="s">
        <v>153</v>
      </c>
      <c r="L75" s="121" t="s">
        <v>155</v>
      </c>
      <c r="M75" s="4">
        <v>2543824.66</v>
      </c>
      <c r="N75" s="4">
        <v>2543801.58</v>
      </c>
      <c r="O75" s="4">
        <v>2429200</v>
      </c>
      <c r="P75" s="4">
        <v>2429200</v>
      </c>
      <c r="Q75" s="4">
        <v>2429200</v>
      </c>
      <c r="R75" s="4">
        <v>2429200</v>
      </c>
      <c r="S75" s="887">
        <v>3</v>
      </c>
    </row>
    <row r="76" spans="1:19" s="3" customFormat="1" ht="15" customHeight="1">
      <c r="A76" s="888"/>
      <c r="B76" s="102"/>
      <c r="C76" s="381"/>
      <c r="D76" s="88"/>
      <c r="E76" s="354"/>
      <c r="F76" s="379"/>
      <c r="G76" s="690"/>
      <c r="H76" s="379"/>
      <c r="I76" s="121" t="s">
        <v>26</v>
      </c>
      <c r="J76" s="121" t="s">
        <v>88</v>
      </c>
      <c r="K76" s="121" t="s">
        <v>153</v>
      </c>
      <c r="L76" s="121" t="s">
        <v>156</v>
      </c>
      <c r="M76" s="4">
        <v>500000</v>
      </c>
      <c r="N76" s="4">
        <v>230900</v>
      </c>
      <c r="O76" s="4">
        <v>500000</v>
      </c>
      <c r="P76" s="4">
        <v>500000</v>
      </c>
      <c r="Q76" s="4">
        <v>500000</v>
      </c>
      <c r="R76" s="4">
        <v>500000</v>
      </c>
      <c r="S76" s="887">
        <v>3</v>
      </c>
    </row>
    <row r="77" spans="1:19" s="3" customFormat="1" ht="15" customHeight="1">
      <c r="A77" s="888"/>
      <c r="B77" s="102"/>
      <c r="C77" s="381"/>
      <c r="D77" s="88"/>
      <c r="E77" s="354"/>
      <c r="F77" s="379"/>
      <c r="G77" s="690"/>
      <c r="H77" s="379"/>
      <c r="I77" s="121" t="s">
        <v>26</v>
      </c>
      <c r="J77" s="121" t="s">
        <v>88</v>
      </c>
      <c r="K77" s="121" t="s">
        <v>153</v>
      </c>
      <c r="L77" s="121" t="s">
        <v>37</v>
      </c>
      <c r="M77" s="4">
        <v>18902400</v>
      </c>
      <c r="N77" s="4">
        <v>13544650.449999999</v>
      </c>
      <c r="O77" s="4">
        <v>15394700</v>
      </c>
      <c r="P77" s="4">
        <v>17066400</v>
      </c>
      <c r="Q77" s="4">
        <v>6853200</v>
      </c>
      <c r="R77" s="4">
        <v>6853200</v>
      </c>
      <c r="S77" s="887">
        <v>3</v>
      </c>
    </row>
    <row r="78" spans="1:19" s="3" customFormat="1" ht="144" customHeight="1">
      <c r="A78" s="888"/>
      <c r="B78" s="102"/>
      <c r="C78" s="381"/>
      <c r="D78" s="88"/>
      <c r="E78" s="354"/>
      <c r="F78" s="379"/>
      <c r="G78" s="690"/>
      <c r="H78" s="379"/>
      <c r="I78" s="121" t="s">
        <v>26</v>
      </c>
      <c r="J78" s="121" t="s">
        <v>88</v>
      </c>
      <c r="K78" s="121" t="s">
        <v>153</v>
      </c>
      <c r="L78" s="121" t="s">
        <v>111</v>
      </c>
      <c r="M78" s="4">
        <v>2391200</v>
      </c>
      <c r="N78" s="4">
        <v>2286260.44</v>
      </c>
      <c r="O78" s="4">
        <v>2602600</v>
      </c>
      <c r="P78" s="4">
        <v>3030600</v>
      </c>
      <c r="Q78" s="4">
        <v>3030600</v>
      </c>
      <c r="R78" s="4">
        <v>3030600</v>
      </c>
      <c r="S78" s="887">
        <v>3</v>
      </c>
    </row>
    <row r="79" spans="1:19" s="3" customFormat="1" ht="15" customHeight="1">
      <c r="A79" s="888"/>
      <c r="B79" s="102"/>
      <c r="C79" s="381"/>
      <c r="D79" s="88"/>
      <c r="E79" s="354"/>
      <c r="F79" s="379"/>
      <c r="G79" s="690"/>
      <c r="H79" s="379"/>
      <c r="I79" s="121" t="s">
        <v>26</v>
      </c>
      <c r="J79" s="121" t="s">
        <v>88</v>
      </c>
      <c r="K79" s="121" t="s">
        <v>153</v>
      </c>
      <c r="L79" s="121" t="s">
        <v>117</v>
      </c>
      <c r="M79" s="4">
        <v>183700</v>
      </c>
      <c r="N79" s="4">
        <v>165670</v>
      </c>
      <c r="O79" s="4">
        <v>176700</v>
      </c>
      <c r="P79" s="4">
        <v>176700</v>
      </c>
      <c r="Q79" s="4">
        <v>176700</v>
      </c>
      <c r="R79" s="4">
        <v>176700</v>
      </c>
      <c r="S79" s="887">
        <v>3</v>
      </c>
    </row>
    <row r="80" spans="1:19" s="3" customFormat="1" ht="15" customHeight="1">
      <c r="A80" s="888"/>
      <c r="B80" s="102"/>
      <c r="C80" s="381"/>
      <c r="D80" s="88"/>
      <c r="E80" s="354"/>
      <c r="F80" s="379"/>
      <c r="G80" s="690"/>
      <c r="H80" s="379"/>
      <c r="I80" s="2" t="s">
        <v>26</v>
      </c>
      <c r="J80" s="2" t="s">
        <v>88</v>
      </c>
      <c r="K80" s="121" t="s">
        <v>153</v>
      </c>
      <c r="L80" s="2" t="s">
        <v>137</v>
      </c>
      <c r="M80" s="4">
        <v>0</v>
      </c>
      <c r="N80" s="4">
        <v>0</v>
      </c>
      <c r="O80" s="4">
        <v>0</v>
      </c>
      <c r="P80" s="4">
        <v>0</v>
      </c>
      <c r="Q80" s="4">
        <v>0</v>
      </c>
      <c r="R80" s="4">
        <v>0</v>
      </c>
      <c r="S80" s="901">
        <v>3</v>
      </c>
    </row>
    <row r="81" spans="1:19" s="3" customFormat="1" ht="15" customHeight="1">
      <c r="A81" s="888"/>
      <c r="B81" s="102"/>
      <c r="C81" s="381"/>
      <c r="D81" s="88"/>
      <c r="E81" s="354"/>
      <c r="F81" s="379"/>
      <c r="G81" s="690"/>
      <c r="H81" s="379"/>
      <c r="I81" s="398" t="s">
        <v>26</v>
      </c>
      <c r="J81" s="398" t="s">
        <v>88</v>
      </c>
      <c r="K81" s="398" t="s">
        <v>153</v>
      </c>
      <c r="L81" s="398" t="s">
        <v>38</v>
      </c>
      <c r="M81" s="400">
        <v>3000</v>
      </c>
      <c r="N81" s="400">
        <v>121.46</v>
      </c>
      <c r="O81" s="400">
        <v>10000</v>
      </c>
      <c r="P81" s="400">
        <v>10000</v>
      </c>
      <c r="Q81" s="400">
        <v>10000</v>
      </c>
      <c r="R81" s="400">
        <v>10000</v>
      </c>
      <c r="S81" s="902">
        <v>3</v>
      </c>
    </row>
    <row r="82" spans="1:19" s="3" customFormat="1" ht="5.25" customHeight="1">
      <c r="A82" s="888"/>
      <c r="B82" s="102"/>
      <c r="C82" s="381"/>
      <c r="D82" s="88"/>
      <c r="E82" s="354"/>
      <c r="F82" s="379"/>
      <c r="G82" s="690"/>
      <c r="H82" s="379"/>
      <c r="I82" s="399"/>
      <c r="J82" s="399"/>
      <c r="K82" s="399"/>
      <c r="L82" s="399"/>
      <c r="M82" s="401"/>
      <c r="N82" s="401"/>
      <c r="O82" s="401"/>
      <c r="P82" s="401"/>
      <c r="Q82" s="401"/>
      <c r="R82" s="401"/>
      <c r="S82" s="903"/>
    </row>
    <row r="83" spans="1:19" s="3" customFormat="1" ht="104.25" customHeight="1">
      <c r="A83" s="888"/>
      <c r="B83" s="102"/>
      <c r="C83" s="381"/>
      <c r="D83" s="88"/>
      <c r="E83" s="342"/>
      <c r="F83" s="275"/>
      <c r="G83" s="691"/>
      <c r="H83" s="275"/>
      <c r="I83" s="399"/>
      <c r="J83" s="399"/>
      <c r="K83" s="399"/>
      <c r="L83" s="399"/>
      <c r="M83" s="401"/>
      <c r="N83" s="401"/>
      <c r="O83" s="401"/>
      <c r="P83" s="401"/>
      <c r="Q83" s="401"/>
      <c r="R83" s="401"/>
      <c r="S83" s="903"/>
    </row>
    <row r="84" spans="1:19" ht="115.5" customHeight="1">
      <c r="A84" s="880">
        <v>703</v>
      </c>
      <c r="B84" s="73" t="s">
        <v>613</v>
      </c>
      <c r="C84" s="380" t="s">
        <v>157</v>
      </c>
      <c r="D84" s="87" t="s">
        <v>104</v>
      </c>
      <c r="E84" s="94" t="s">
        <v>160</v>
      </c>
      <c r="F84" s="706" t="s">
        <v>52</v>
      </c>
      <c r="G84" s="707">
        <v>43831</v>
      </c>
      <c r="H84" s="81" t="s">
        <v>25</v>
      </c>
      <c r="I84" s="376" t="s">
        <v>26</v>
      </c>
      <c r="J84" s="376" t="s">
        <v>88</v>
      </c>
      <c r="K84" s="77" t="s">
        <v>159</v>
      </c>
      <c r="L84" s="77" t="s">
        <v>37</v>
      </c>
      <c r="M84" s="78">
        <v>2383500</v>
      </c>
      <c r="N84" s="78">
        <v>2294076.9700000002</v>
      </c>
      <c r="O84" s="78">
        <v>6080500</v>
      </c>
      <c r="P84" s="78">
        <v>10530200</v>
      </c>
      <c r="Q84" s="78">
        <v>1330200</v>
      </c>
      <c r="R84" s="108">
        <v>1330200</v>
      </c>
      <c r="S84" s="893">
        <v>3</v>
      </c>
    </row>
    <row r="85" spans="1:19" ht="126" customHeight="1">
      <c r="A85" s="888"/>
      <c r="B85" s="102"/>
      <c r="C85" s="381"/>
      <c r="D85" s="88"/>
      <c r="E85" s="96" t="s">
        <v>158</v>
      </c>
      <c r="F85" s="708" t="s">
        <v>52</v>
      </c>
      <c r="G85" s="709">
        <v>44351</v>
      </c>
      <c r="H85" s="83" t="s">
        <v>25</v>
      </c>
      <c r="I85" s="378"/>
      <c r="J85" s="378"/>
      <c r="K85" s="76"/>
      <c r="L85" s="76"/>
      <c r="M85" s="79"/>
      <c r="N85" s="79"/>
      <c r="O85" s="79"/>
      <c r="P85" s="79"/>
      <c r="Q85" s="79"/>
      <c r="R85" s="113"/>
      <c r="S85" s="893"/>
    </row>
    <row r="86" spans="1:19" s="3" customFormat="1" ht="117" customHeight="1">
      <c r="A86" s="888">
        <v>703</v>
      </c>
      <c r="B86" s="73" t="s">
        <v>165</v>
      </c>
      <c r="C86" s="85" t="s">
        <v>161</v>
      </c>
      <c r="D86" s="87" t="s">
        <v>104</v>
      </c>
      <c r="E86" s="95" t="s">
        <v>162</v>
      </c>
      <c r="F86" s="710" t="s">
        <v>52</v>
      </c>
      <c r="G86" s="695">
        <v>44396</v>
      </c>
      <c r="H86" s="711" t="s">
        <v>25</v>
      </c>
      <c r="I86" s="76" t="s">
        <v>26</v>
      </c>
      <c r="J86" s="76" t="s">
        <v>88</v>
      </c>
      <c r="K86" s="76" t="s">
        <v>163</v>
      </c>
      <c r="L86" s="76" t="s">
        <v>29</v>
      </c>
      <c r="M86" s="6">
        <f t="shared" ref="M86:R86" si="7">M87+M88+M89+M90+M91+M92</f>
        <v>39811400</v>
      </c>
      <c r="N86" s="6">
        <f t="shared" si="7"/>
        <v>34037443.030000001</v>
      </c>
      <c r="O86" s="6">
        <f t="shared" si="7"/>
        <v>26110600</v>
      </c>
      <c r="P86" s="6">
        <f>P87+P88+P89+P90+P91+P92</f>
        <v>30116200</v>
      </c>
      <c r="Q86" s="6">
        <f t="shared" si="7"/>
        <v>23890600</v>
      </c>
      <c r="R86" s="7">
        <f t="shared" si="7"/>
        <v>23890600</v>
      </c>
      <c r="S86" s="901">
        <v>3</v>
      </c>
    </row>
    <row r="87" spans="1:19" s="3" customFormat="1" ht="23.25" customHeight="1">
      <c r="A87" s="888"/>
      <c r="B87" s="102"/>
      <c r="C87" s="85"/>
      <c r="D87" s="88"/>
      <c r="E87" s="396" t="s">
        <v>164</v>
      </c>
      <c r="F87" s="710" t="s">
        <v>52</v>
      </c>
      <c r="G87" s="695">
        <v>44396</v>
      </c>
      <c r="H87" s="711" t="s">
        <v>25</v>
      </c>
      <c r="I87" s="46" t="s">
        <v>26</v>
      </c>
      <c r="J87" s="46" t="s">
        <v>88</v>
      </c>
      <c r="K87" s="46" t="s">
        <v>163</v>
      </c>
      <c r="L87" s="46" t="s">
        <v>154</v>
      </c>
      <c r="M87" s="4">
        <v>6948400</v>
      </c>
      <c r="N87" s="4">
        <v>6946733.2300000004</v>
      </c>
      <c r="O87" s="4">
        <v>7093300</v>
      </c>
      <c r="P87" s="4">
        <v>7093300</v>
      </c>
      <c r="Q87" s="4">
        <v>7093300</v>
      </c>
      <c r="R87" s="4">
        <v>7093300</v>
      </c>
      <c r="S87" s="901">
        <v>3</v>
      </c>
    </row>
    <row r="88" spans="1:19" s="3" customFormat="1" ht="24" customHeight="1">
      <c r="A88" s="888"/>
      <c r="B88" s="102"/>
      <c r="C88" s="85"/>
      <c r="D88" s="88"/>
      <c r="E88" s="396"/>
      <c r="F88" s="710"/>
      <c r="G88" s="695"/>
      <c r="H88" s="711"/>
      <c r="I88" s="46" t="s">
        <v>26</v>
      </c>
      <c r="J88" s="46" t="s">
        <v>88</v>
      </c>
      <c r="K88" s="46" t="s">
        <v>163</v>
      </c>
      <c r="L88" s="46" t="s">
        <v>156</v>
      </c>
      <c r="M88" s="4">
        <v>61000</v>
      </c>
      <c r="N88" s="4">
        <v>35736.660000000003</v>
      </c>
      <c r="O88" s="4">
        <v>100000</v>
      </c>
      <c r="P88" s="4">
        <v>100000</v>
      </c>
      <c r="Q88" s="4">
        <v>100000</v>
      </c>
      <c r="R88" s="4">
        <v>100000</v>
      </c>
      <c r="S88" s="901">
        <v>3</v>
      </c>
    </row>
    <row r="89" spans="1:19" s="3" customFormat="1" ht="18" customHeight="1">
      <c r="A89" s="888"/>
      <c r="B89" s="102"/>
      <c r="C89" s="85"/>
      <c r="D89" s="88"/>
      <c r="E89" s="396"/>
      <c r="F89" s="710"/>
      <c r="G89" s="695"/>
      <c r="H89" s="711"/>
      <c r="I89" s="2" t="s">
        <v>26</v>
      </c>
      <c r="J89" s="2" t="s">
        <v>88</v>
      </c>
      <c r="K89" s="2" t="s">
        <v>163</v>
      </c>
      <c r="L89" s="2" t="s">
        <v>155</v>
      </c>
      <c r="M89" s="4">
        <v>2090200</v>
      </c>
      <c r="N89" s="4">
        <v>2088249.44</v>
      </c>
      <c r="O89" s="4">
        <v>2142400</v>
      </c>
      <c r="P89" s="4">
        <v>2142400</v>
      </c>
      <c r="Q89" s="4">
        <v>2142400</v>
      </c>
      <c r="R89" s="4">
        <v>2142400</v>
      </c>
      <c r="S89" s="901">
        <v>3</v>
      </c>
    </row>
    <row r="90" spans="1:19" s="3" customFormat="1" ht="18" customHeight="1">
      <c r="A90" s="888"/>
      <c r="B90" s="102"/>
      <c r="C90" s="85"/>
      <c r="D90" s="88"/>
      <c r="E90" s="396"/>
      <c r="F90" s="710"/>
      <c r="G90" s="695"/>
      <c r="H90" s="711"/>
      <c r="I90" s="2" t="s">
        <v>26</v>
      </c>
      <c r="J90" s="2" t="s">
        <v>88</v>
      </c>
      <c r="K90" s="2" t="s">
        <v>163</v>
      </c>
      <c r="L90" s="2" t="s">
        <v>37</v>
      </c>
      <c r="M90" s="4">
        <v>30671500</v>
      </c>
      <c r="N90" s="4">
        <v>24926442.699999999</v>
      </c>
      <c r="O90" s="4">
        <v>16701900</v>
      </c>
      <c r="P90" s="4">
        <v>20727500</v>
      </c>
      <c r="Q90" s="4">
        <v>14501900</v>
      </c>
      <c r="R90" s="4">
        <v>14501900</v>
      </c>
      <c r="S90" s="901">
        <v>3</v>
      </c>
    </row>
    <row r="91" spans="1:19" s="3" customFormat="1" ht="18" customHeight="1">
      <c r="A91" s="888"/>
      <c r="B91" s="102"/>
      <c r="C91" s="85"/>
      <c r="D91" s="88"/>
      <c r="E91" s="396"/>
      <c r="F91" s="710"/>
      <c r="G91" s="695"/>
      <c r="H91" s="711"/>
      <c r="I91" s="2" t="s">
        <v>26</v>
      </c>
      <c r="J91" s="2" t="s">
        <v>88</v>
      </c>
      <c r="K91" s="2" t="s">
        <v>163</v>
      </c>
      <c r="L91" s="2" t="s">
        <v>137</v>
      </c>
      <c r="M91" s="4">
        <v>40300</v>
      </c>
      <c r="N91" s="4">
        <v>40281</v>
      </c>
      <c r="O91" s="4">
        <v>71000</v>
      </c>
      <c r="P91" s="4">
        <v>51000</v>
      </c>
      <c r="Q91" s="4">
        <v>51000</v>
      </c>
      <c r="R91" s="4">
        <v>51000</v>
      </c>
      <c r="S91" s="901">
        <v>3</v>
      </c>
    </row>
    <row r="92" spans="1:19" s="3" customFormat="1" ht="44.25" customHeight="1">
      <c r="A92" s="888"/>
      <c r="B92" s="102"/>
      <c r="C92" s="85"/>
      <c r="D92" s="88"/>
      <c r="E92" s="397"/>
      <c r="F92" s="710"/>
      <c r="G92" s="695"/>
      <c r="H92" s="83"/>
      <c r="I92" s="2" t="s">
        <v>26</v>
      </c>
      <c r="J92" s="2" t="s">
        <v>88</v>
      </c>
      <c r="K92" s="2" t="s">
        <v>163</v>
      </c>
      <c r="L92" s="2" t="s">
        <v>38</v>
      </c>
      <c r="M92" s="4">
        <v>0</v>
      </c>
      <c r="N92" s="4">
        <v>0</v>
      </c>
      <c r="O92" s="4">
        <v>2000</v>
      </c>
      <c r="P92" s="4">
        <v>2000</v>
      </c>
      <c r="Q92" s="4">
        <v>2000</v>
      </c>
      <c r="R92" s="4">
        <v>2000</v>
      </c>
      <c r="S92" s="901">
        <v>3</v>
      </c>
    </row>
    <row r="93" spans="1:19" ht="74.25" customHeight="1">
      <c r="A93" s="898">
        <v>703</v>
      </c>
      <c r="B93" s="73" t="s">
        <v>171</v>
      </c>
      <c r="C93" s="380" t="s">
        <v>166</v>
      </c>
      <c r="D93" s="87" t="s">
        <v>167</v>
      </c>
      <c r="E93" s="103" t="s">
        <v>168</v>
      </c>
      <c r="F93" s="712" t="s">
        <v>52</v>
      </c>
      <c r="G93" s="680">
        <v>40078</v>
      </c>
      <c r="H93" s="711" t="s">
        <v>25</v>
      </c>
      <c r="I93" s="75" t="s">
        <v>26</v>
      </c>
      <c r="J93" s="75" t="s">
        <v>88</v>
      </c>
      <c r="K93" s="75" t="s">
        <v>169</v>
      </c>
      <c r="L93" s="75" t="s">
        <v>29</v>
      </c>
      <c r="M93" s="6">
        <f t="shared" ref="M93:R93" si="8">SUM(M94:M98)</f>
        <v>2812200</v>
      </c>
      <c r="N93" s="6">
        <f t="shared" si="8"/>
        <v>2803450.5199999996</v>
      </c>
      <c r="O93" s="6">
        <f t="shared" si="8"/>
        <v>2979300</v>
      </c>
      <c r="P93" s="6">
        <f t="shared" si="8"/>
        <v>2535000</v>
      </c>
      <c r="Q93" s="6">
        <f t="shared" si="8"/>
        <v>2421400</v>
      </c>
      <c r="R93" s="7">
        <f t="shared" si="8"/>
        <v>2421400</v>
      </c>
      <c r="S93" s="904">
        <v>3</v>
      </c>
    </row>
    <row r="94" spans="1:19" s="3" customFormat="1" ht="21" customHeight="1">
      <c r="A94" s="905"/>
      <c r="B94" s="102"/>
      <c r="C94" s="381"/>
      <c r="D94" s="88"/>
      <c r="E94" s="387" t="s">
        <v>170</v>
      </c>
      <c r="F94" s="713" t="s">
        <v>52</v>
      </c>
      <c r="G94" s="678">
        <v>42614</v>
      </c>
      <c r="H94" s="711" t="s">
        <v>25</v>
      </c>
      <c r="I94" s="121" t="s">
        <v>26</v>
      </c>
      <c r="J94" s="121" t="s">
        <v>88</v>
      </c>
      <c r="K94" s="2" t="s">
        <v>169</v>
      </c>
      <c r="L94" s="121" t="s">
        <v>154</v>
      </c>
      <c r="M94" s="4">
        <v>1329800</v>
      </c>
      <c r="N94" s="4">
        <v>1329594.45</v>
      </c>
      <c r="O94" s="4">
        <v>1296400</v>
      </c>
      <c r="P94" s="4">
        <v>1296400</v>
      </c>
      <c r="Q94" s="4">
        <v>1296400</v>
      </c>
      <c r="R94" s="4">
        <v>1296400</v>
      </c>
      <c r="S94" s="887">
        <v>3</v>
      </c>
    </row>
    <row r="95" spans="1:19" s="3" customFormat="1" ht="24.75" customHeight="1">
      <c r="A95" s="905"/>
      <c r="B95" s="102"/>
      <c r="C95" s="381"/>
      <c r="D95" s="88"/>
      <c r="E95" s="387"/>
      <c r="F95" s="714"/>
      <c r="G95" s="715"/>
      <c r="H95" s="623"/>
      <c r="I95" s="121" t="s">
        <v>26</v>
      </c>
      <c r="J95" s="121" t="s">
        <v>88</v>
      </c>
      <c r="K95" s="2" t="s">
        <v>169</v>
      </c>
      <c r="L95" s="121" t="s">
        <v>155</v>
      </c>
      <c r="M95" s="4">
        <v>395300</v>
      </c>
      <c r="N95" s="4">
        <v>395257.42</v>
      </c>
      <c r="O95" s="4">
        <v>391500</v>
      </c>
      <c r="P95" s="4">
        <v>391500</v>
      </c>
      <c r="Q95" s="4">
        <v>391500</v>
      </c>
      <c r="R95" s="4">
        <v>391500</v>
      </c>
      <c r="S95" s="887">
        <v>3</v>
      </c>
    </row>
    <row r="96" spans="1:19" s="3" customFormat="1" ht="69.75" customHeight="1">
      <c r="A96" s="905"/>
      <c r="B96" s="102"/>
      <c r="C96" s="381"/>
      <c r="D96" s="88"/>
      <c r="E96" s="387"/>
      <c r="F96" s="713"/>
      <c r="G96" s="678"/>
      <c r="H96" s="711"/>
      <c r="I96" s="121" t="s">
        <v>26</v>
      </c>
      <c r="J96" s="121" t="s">
        <v>88</v>
      </c>
      <c r="K96" s="2" t="s">
        <v>169</v>
      </c>
      <c r="L96" s="121" t="s">
        <v>37</v>
      </c>
      <c r="M96" s="4">
        <v>983900</v>
      </c>
      <c r="N96" s="4">
        <v>978163.64</v>
      </c>
      <c r="O96" s="4">
        <v>1170400</v>
      </c>
      <c r="P96" s="4">
        <v>721600</v>
      </c>
      <c r="Q96" s="4">
        <v>608000</v>
      </c>
      <c r="R96" s="4">
        <v>608000</v>
      </c>
      <c r="S96" s="887">
        <v>3</v>
      </c>
    </row>
    <row r="97" spans="1:19" s="3" customFormat="1" ht="171" customHeight="1">
      <c r="A97" s="905"/>
      <c r="B97" s="102"/>
      <c r="C97" s="381"/>
      <c r="D97" s="88"/>
      <c r="E97" s="117" t="s">
        <v>127</v>
      </c>
      <c r="F97" s="713" t="s">
        <v>52</v>
      </c>
      <c r="G97" s="678">
        <v>45292</v>
      </c>
      <c r="H97" s="711" t="s">
        <v>72</v>
      </c>
      <c r="I97" s="121" t="s">
        <v>26</v>
      </c>
      <c r="J97" s="121" t="s">
        <v>88</v>
      </c>
      <c r="K97" s="2" t="s">
        <v>169</v>
      </c>
      <c r="L97" s="121" t="s">
        <v>111</v>
      </c>
      <c r="M97" s="4">
        <v>101200</v>
      </c>
      <c r="N97" s="4">
        <v>100433.23</v>
      </c>
      <c r="O97" s="4">
        <v>119000</v>
      </c>
      <c r="P97" s="4">
        <v>123500</v>
      </c>
      <c r="Q97" s="4">
        <v>123500</v>
      </c>
      <c r="R97" s="4">
        <v>123500</v>
      </c>
      <c r="S97" s="887">
        <v>3</v>
      </c>
    </row>
    <row r="98" spans="1:19" s="3" customFormat="1" ht="180" customHeight="1">
      <c r="A98" s="905"/>
      <c r="B98" s="102"/>
      <c r="C98" s="381"/>
      <c r="D98" s="88"/>
      <c r="E98" s="118" t="s">
        <v>129</v>
      </c>
      <c r="F98" s="713" t="s">
        <v>52</v>
      </c>
      <c r="G98" s="678">
        <v>45658</v>
      </c>
      <c r="H98" s="711" t="s">
        <v>72</v>
      </c>
      <c r="I98" s="121" t="s">
        <v>26</v>
      </c>
      <c r="J98" s="121" t="s">
        <v>88</v>
      </c>
      <c r="K98" s="121" t="s">
        <v>169</v>
      </c>
      <c r="L98" s="121" t="s">
        <v>38</v>
      </c>
      <c r="M98" s="119">
        <v>2000</v>
      </c>
      <c r="N98" s="119">
        <v>1.78</v>
      </c>
      <c r="O98" s="119">
        <v>2000</v>
      </c>
      <c r="P98" s="119">
        <v>2000</v>
      </c>
      <c r="Q98" s="119">
        <v>2000</v>
      </c>
      <c r="R98" s="119">
        <v>2000</v>
      </c>
      <c r="S98" s="887">
        <v>3</v>
      </c>
    </row>
    <row r="99" spans="1:19" ht="88.5" customHeight="1">
      <c r="A99" s="880">
        <v>703</v>
      </c>
      <c r="B99" s="73" t="s">
        <v>614</v>
      </c>
      <c r="C99" s="380" t="s">
        <v>172</v>
      </c>
      <c r="D99" s="87" t="s">
        <v>104</v>
      </c>
      <c r="E99" s="103" t="s">
        <v>173</v>
      </c>
      <c r="F99" s="73" t="s">
        <v>52</v>
      </c>
      <c r="G99" s="680">
        <v>42732</v>
      </c>
      <c r="H99" s="81" t="s">
        <v>25</v>
      </c>
      <c r="I99" s="77" t="s">
        <v>26</v>
      </c>
      <c r="J99" s="77" t="s">
        <v>88</v>
      </c>
      <c r="K99" s="77" t="s">
        <v>174</v>
      </c>
      <c r="L99" s="77" t="s">
        <v>29</v>
      </c>
      <c r="M99" s="6">
        <f t="shared" ref="M99:R99" si="9">SUM(M100:M103)</f>
        <v>4154900</v>
      </c>
      <c r="N99" s="6">
        <f t="shared" si="9"/>
        <v>4103296.62</v>
      </c>
      <c r="O99" s="6">
        <f>O100+O101+O102+O103</f>
        <v>4870900</v>
      </c>
      <c r="P99" s="6">
        <f t="shared" si="9"/>
        <v>4870900</v>
      </c>
      <c r="Q99" s="6">
        <f t="shared" si="9"/>
        <v>4870900</v>
      </c>
      <c r="R99" s="7">
        <f t="shared" si="9"/>
        <v>4870900</v>
      </c>
      <c r="S99" s="877">
        <v>3</v>
      </c>
    </row>
    <row r="100" spans="1:19" s="3" customFormat="1" ht="15" customHeight="1">
      <c r="A100" s="888"/>
      <c r="B100" s="102"/>
      <c r="C100" s="381"/>
      <c r="D100" s="88"/>
      <c r="E100" s="354" t="s">
        <v>175</v>
      </c>
      <c r="F100" s="386" t="s">
        <v>52</v>
      </c>
      <c r="G100" s="681">
        <v>42793</v>
      </c>
      <c r="H100" s="379" t="s">
        <v>25</v>
      </c>
      <c r="I100" s="121" t="s">
        <v>26</v>
      </c>
      <c r="J100" s="121" t="s">
        <v>88</v>
      </c>
      <c r="K100" s="121" t="s">
        <v>174</v>
      </c>
      <c r="L100" s="121" t="s">
        <v>154</v>
      </c>
      <c r="M100" s="4">
        <v>2026700</v>
      </c>
      <c r="N100" s="4">
        <v>1986091.87</v>
      </c>
      <c r="O100" s="4">
        <v>2444100</v>
      </c>
      <c r="P100" s="4">
        <v>2444100</v>
      </c>
      <c r="Q100" s="4">
        <v>2444100</v>
      </c>
      <c r="R100" s="4">
        <v>2444100</v>
      </c>
      <c r="S100" s="887">
        <v>3</v>
      </c>
    </row>
    <row r="101" spans="1:19" s="3" customFormat="1" ht="15" customHeight="1">
      <c r="A101" s="888"/>
      <c r="B101" s="102"/>
      <c r="C101" s="381"/>
      <c r="D101" s="88"/>
      <c r="E101" s="354"/>
      <c r="F101" s="386"/>
      <c r="G101" s="681"/>
      <c r="H101" s="379"/>
      <c r="I101" s="121" t="s">
        <v>26</v>
      </c>
      <c r="J101" s="121" t="s">
        <v>88</v>
      </c>
      <c r="K101" s="121" t="s">
        <v>174</v>
      </c>
      <c r="L101" s="121" t="s">
        <v>155</v>
      </c>
      <c r="M101" s="4">
        <v>587100</v>
      </c>
      <c r="N101" s="4">
        <v>586399.12</v>
      </c>
      <c r="O101" s="4">
        <v>738100</v>
      </c>
      <c r="P101" s="4">
        <v>738100</v>
      </c>
      <c r="Q101" s="4">
        <v>738100</v>
      </c>
      <c r="R101" s="4">
        <v>738100</v>
      </c>
      <c r="S101" s="887">
        <v>3</v>
      </c>
    </row>
    <row r="102" spans="1:19" s="3" customFormat="1" ht="15" customHeight="1">
      <c r="A102" s="888"/>
      <c r="B102" s="102"/>
      <c r="C102" s="381"/>
      <c r="D102" s="88"/>
      <c r="E102" s="354"/>
      <c r="F102" s="386"/>
      <c r="G102" s="681"/>
      <c r="H102" s="379"/>
      <c r="I102" s="121" t="s">
        <v>26</v>
      </c>
      <c r="J102" s="121" t="s">
        <v>88</v>
      </c>
      <c r="K102" s="121" t="s">
        <v>174</v>
      </c>
      <c r="L102" s="121" t="s">
        <v>37</v>
      </c>
      <c r="M102" s="4">
        <v>1539100</v>
      </c>
      <c r="N102" s="4">
        <v>1530805.63</v>
      </c>
      <c r="O102" s="4">
        <v>1678700</v>
      </c>
      <c r="P102" s="4">
        <v>1678700</v>
      </c>
      <c r="Q102" s="4">
        <v>1678700</v>
      </c>
      <c r="R102" s="4">
        <v>1678700</v>
      </c>
      <c r="S102" s="887">
        <v>3</v>
      </c>
    </row>
    <row r="103" spans="1:19" s="3" customFormat="1" ht="67.5" customHeight="1">
      <c r="A103" s="890"/>
      <c r="B103" s="74"/>
      <c r="C103" s="382"/>
      <c r="D103" s="89"/>
      <c r="E103" s="342"/>
      <c r="F103" s="351"/>
      <c r="G103" s="679"/>
      <c r="H103" s="275"/>
      <c r="I103" s="121" t="s">
        <v>26</v>
      </c>
      <c r="J103" s="121" t="s">
        <v>88</v>
      </c>
      <c r="K103" s="121" t="s">
        <v>174</v>
      </c>
      <c r="L103" s="121" t="s">
        <v>38</v>
      </c>
      <c r="M103" s="4">
        <v>2000</v>
      </c>
      <c r="N103" s="4">
        <v>0</v>
      </c>
      <c r="O103" s="4">
        <v>10000</v>
      </c>
      <c r="P103" s="4">
        <v>10000</v>
      </c>
      <c r="Q103" s="4">
        <v>10000</v>
      </c>
      <c r="R103" s="4">
        <v>10000</v>
      </c>
      <c r="S103" s="887">
        <v>3</v>
      </c>
    </row>
    <row r="104" spans="1:19" s="3" customFormat="1" ht="123" customHeight="1">
      <c r="A104" s="890">
        <v>703</v>
      </c>
      <c r="B104" s="73" t="s">
        <v>615</v>
      </c>
      <c r="C104" s="86" t="s">
        <v>176</v>
      </c>
      <c r="D104" s="43" t="s">
        <v>177</v>
      </c>
      <c r="E104" s="93" t="s">
        <v>701</v>
      </c>
      <c r="F104" s="74" t="s">
        <v>700</v>
      </c>
      <c r="G104" s="716">
        <v>41214</v>
      </c>
      <c r="H104" s="83" t="s">
        <v>25</v>
      </c>
      <c r="I104" s="77" t="s">
        <v>26</v>
      </c>
      <c r="J104" s="77" t="s">
        <v>88</v>
      </c>
      <c r="K104" s="77" t="s">
        <v>178</v>
      </c>
      <c r="L104" s="77" t="s">
        <v>179</v>
      </c>
      <c r="M104" s="6">
        <v>4000000</v>
      </c>
      <c r="N104" s="6">
        <v>0</v>
      </c>
      <c r="O104" s="6">
        <v>0</v>
      </c>
      <c r="P104" s="4"/>
      <c r="Q104" s="4"/>
      <c r="R104" s="4"/>
      <c r="S104" s="887">
        <v>3</v>
      </c>
    </row>
    <row r="105" spans="1:19" s="3" customFormat="1" ht="409.5" customHeight="1">
      <c r="A105" s="880">
        <v>703</v>
      </c>
      <c r="B105" s="73" t="s">
        <v>616</v>
      </c>
      <c r="C105" s="84" t="s">
        <v>180</v>
      </c>
      <c r="D105" s="87" t="s">
        <v>181</v>
      </c>
      <c r="E105" s="92" t="s">
        <v>183</v>
      </c>
      <c r="F105" s="74" t="s">
        <v>52</v>
      </c>
      <c r="G105" s="679" t="s">
        <v>184</v>
      </c>
      <c r="H105" s="83" t="s">
        <v>25</v>
      </c>
      <c r="I105" s="77" t="s">
        <v>26</v>
      </c>
      <c r="J105" s="77" t="s">
        <v>88</v>
      </c>
      <c r="K105" s="77" t="s">
        <v>182</v>
      </c>
      <c r="L105" s="77" t="s">
        <v>37</v>
      </c>
      <c r="M105" s="78">
        <v>2005280</v>
      </c>
      <c r="N105" s="78">
        <v>2005280</v>
      </c>
      <c r="O105" s="78">
        <v>0</v>
      </c>
      <c r="P105" s="78"/>
      <c r="Q105" s="78"/>
      <c r="R105" s="78"/>
      <c r="S105" s="887">
        <v>3</v>
      </c>
    </row>
    <row r="106" spans="1:19" s="3" customFormat="1" ht="330.75" customHeight="1">
      <c r="A106" s="888">
        <v>703</v>
      </c>
      <c r="B106" s="102" t="s">
        <v>617</v>
      </c>
      <c r="C106" s="84" t="s">
        <v>185</v>
      </c>
      <c r="D106" s="87" t="s">
        <v>186</v>
      </c>
      <c r="E106" s="19" t="s">
        <v>702</v>
      </c>
      <c r="F106" s="74" t="s">
        <v>52</v>
      </c>
      <c r="G106" s="679">
        <v>45322</v>
      </c>
      <c r="H106" s="83" t="s">
        <v>25</v>
      </c>
      <c r="I106" s="77" t="s">
        <v>26</v>
      </c>
      <c r="J106" s="77" t="s">
        <v>88</v>
      </c>
      <c r="K106" s="77" t="s">
        <v>187</v>
      </c>
      <c r="L106" s="77" t="s">
        <v>37</v>
      </c>
      <c r="M106" s="78">
        <v>424960</v>
      </c>
      <c r="N106" s="78">
        <v>424960</v>
      </c>
      <c r="O106" s="78">
        <v>0</v>
      </c>
      <c r="P106" s="119"/>
      <c r="Q106" s="119"/>
      <c r="R106" s="119"/>
      <c r="S106" s="887">
        <v>3</v>
      </c>
    </row>
    <row r="107" spans="1:19" s="3" customFormat="1" ht="105.75" customHeight="1">
      <c r="A107" s="876">
        <v>703</v>
      </c>
      <c r="B107" s="402" t="s">
        <v>618</v>
      </c>
      <c r="C107" s="380" t="s">
        <v>188</v>
      </c>
      <c r="D107" s="355" t="s">
        <v>189</v>
      </c>
      <c r="E107" s="20" t="s">
        <v>190</v>
      </c>
      <c r="F107" s="102" t="s">
        <v>52</v>
      </c>
      <c r="G107" s="678">
        <v>41639</v>
      </c>
      <c r="H107" s="82" t="s">
        <v>25</v>
      </c>
      <c r="I107" s="5" t="s">
        <v>27</v>
      </c>
      <c r="J107" s="5" t="s">
        <v>43</v>
      </c>
      <c r="K107" s="5" t="s">
        <v>191</v>
      </c>
      <c r="L107" s="5" t="s">
        <v>29</v>
      </c>
      <c r="M107" s="6">
        <f>M110+M109+M108</f>
        <v>2058200</v>
      </c>
      <c r="N107" s="6">
        <f t="shared" ref="N107:R107" si="10">N110+N109+N108</f>
        <v>2058200</v>
      </c>
      <c r="O107" s="6">
        <f t="shared" si="10"/>
        <v>2017000</v>
      </c>
      <c r="P107" s="6">
        <f t="shared" si="10"/>
        <v>11517000</v>
      </c>
      <c r="Q107" s="6">
        <f t="shared" si="10"/>
        <v>2017000</v>
      </c>
      <c r="R107" s="7">
        <f t="shared" si="10"/>
        <v>2017000</v>
      </c>
      <c r="S107" s="887">
        <v>3</v>
      </c>
    </row>
    <row r="108" spans="1:19" s="3" customFormat="1" ht="23.25" customHeight="1">
      <c r="A108" s="878"/>
      <c r="B108" s="403"/>
      <c r="C108" s="381"/>
      <c r="D108" s="357"/>
      <c r="E108" s="404"/>
      <c r="F108" s="386"/>
      <c r="G108" s="681"/>
      <c r="H108" s="379"/>
      <c r="I108" s="121" t="s">
        <v>27</v>
      </c>
      <c r="J108" s="121" t="s">
        <v>43</v>
      </c>
      <c r="K108" s="2" t="s">
        <v>191</v>
      </c>
      <c r="L108" s="121" t="s">
        <v>30</v>
      </c>
      <c r="M108" s="4">
        <v>1304826.7</v>
      </c>
      <c r="N108" s="4">
        <v>1304826.7</v>
      </c>
      <c r="O108" s="4">
        <v>1279800</v>
      </c>
      <c r="P108" s="4">
        <v>1279800</v>
      </c>
      <c r="Q108" s="4">
        <v>1279800</v>
      </c>
      <c r="R108" s="4">
        <v>1279800</v>
      </c>
      <c r="S108" s="887">
        <v>3</v>
      </c>
    </row>
    <row r="109" spans="1:19" s="3" customFormat="1" ht="24.75" customHeight="1">
      <c r="A109" s="878"/>
      <c r="B109" s="403"/>
      <c r="C109" s="381"/>
      <c r="D109" s="357"/>
      <c r="E109" s="404"/>
      <c r="F109" s="386"/>
      <c r="G109" s="681"/>
      <c r="H109" s="379"/>
      <c r="I109" s="121" t="s">
        <v>27</v>
      </c>
      <c r="J109" s="121" t="s">
        <v>43</v>
      </c>
      <c r="K109" s="2" t="s">
        <v>191</v>
      </c>
      <c r="L109" s="121" t="s">
        <v>31</v>
      </c>
      <c r="M109" s="4">
        <v>391641.66</v>
      </c>
      <c r="N109" s="4">
        <v>391641.66</v>
      </c>
      <c r="O109" s="4">
        <v>386500</v>
      </c>
      <c r="P109" s="4">
        <v>386500</v>
      </c>
      <c r="Q109" s="4">
        <v>386500</v>
      </c>
      <c r="R109" s="4">
        <v>386500</v>
      </c>
      <c r="S109" s="887">
        <v>3</v>
      </c>
    </row>
    <row r="110" spans="1:19" s="3" customFormat="1" ht="33" customHeight="1">
      <c r="A110" s="878"/>
      <c r="B110" s="403"/>
      <c r="C110" s="381"/>
      <c r="D110" s="357"/>
      <c r="E110" s="405"/>
      <c r="F110" s="386"/>
      <c r="G110" s="681"/>
      <c r="H110" s="379"/>
      <c r="I110" s="121" t="s">
        <v>27</v>
      </c>
      <c r="J110" s="121" t="s">
        <v>43</v>
      </c>
      <c r="K110" s="121" t="s">
        <v>191</v>
      </c>
      <c r="L110" s="121" t="s">
        <v>37</v>
      </c>
      <c r="M110" s="119">
        <v>361731.64</v>
      </c>
      <c r="N110" s="119">
        <v>361731.64</v>
      </c>
      <c r="O110" s="119">
        <v>350700</v>
      </c>
      <c r="P110" s="119">
        <v>9850700</v>
      </c>
      <c r="Q110" s="119">
        <v>350700</v>
      </c>
      <c r="R110" s="119">
        <v>350700</v>
      </c>
      <c r="S110" s="887">
        <v>3</v>
      </c>
    </row>
    <row r="111" spans="1:19" s="3" customFormat="1" ht="123.75" customHeight="1">
      <c r="A111" s="876">
        <v>703</v>
      </c>
      <c r="B111" s="350" t="s">
        <v>619</v>
      </c>
      <c r="C111" s="380" t="s">
        <v>192</v>
      </c>
      <c r="D111" s="355" t="s">
        <v>189</v>
      </c>
      <c r="E111" s="92" t="s">
        <v>193</v>
      </c>
      <c r="F111" s="73" t="s">
        <v>52</v>
      </c>
      <c r="G111" s="680">
        <v>44740</v>
      </c>
      <c r="H111" s="81" t="s">
        <v>25</v>
      </c>
      <c r="I111" s="77" t="s">
        <v>27</v>
      </c>
      <c r="J111" s="77" t="s">
        <v>43</v>
      </c>
      <c r="K111" s="77" t="s">
        <v>36</v>
      </c>
      <c r="L111" s="77" t="s">
        <v>29</v>
      </c>
      <c r="M111" s="78">
        <f t="shared" ref="M111:R111" si="11">M112+M113</f>
        <v>276300</v>
      </c>
      <c r="N111" s="78">
        <f t="shared" si="11"/>
        <v>171282.95</v>
      </c>
      <c r="O111" s="78">
        <f t="shared" si="11"/>
        <v>304000</v>
      </c>
      <c r="P111" s="78">
        <f t="shared" si="11"/>
        <v>315400</v>
      </c>
      <c r="Q111" s="78">
        <f t="shared" si="11"/>
        <v>315400</v>
      </c>
      <c r="R111" s="108">
        <f t="shared" si="11"/>
        <v>315400</v>
      </c>
      <c r="S111" s="887">
        <v>3</v>
      </c>
    </row>
    <row r="112" spans="1:19" s="3" customFormat="1" ht="81.75" customHeight="1">
      <c r="A112" s="878"/>
      <c r="B112" s="386"/>
      <c r="C112" s="381"/>
      <c r="D112" s="357"/>
      <c r="E112" s="404" t="s">
        <v>127</v>
      </c>
      <c r="F112" s="101" t="s">
        <v>52</v>
      </c>
      <c r="G112" s="717">
        <v>45292</v>
      </c>
      <c r="H112" s="101" t="s">
        <v>72</v>
      </c>
      <c r="I112" s="121" t="s">
        <v>27</v>
      </c>
      <c r="J112" s="121" t="s">
        <v>43</v>
      </c>
      <c r="K112" s="121" t="s">
        <v>36</v>
      </c>
      <c r="L112" s="121" t="s">
        <v>37</v>
      </c>
      <c r="M112" s="119">
        <v>1600</v>
      </c>
      <c r="N112" s="119">
        <v>1424.04</v>
      </c>
      <c r="O112" s="119">
        <v>900</v>
      </c>
      <c r="P112" s="119">
        <v>1000</v>
      </c>
      <c r="Q112" s="119">
        <v>1000</v>
      </c>
      <c r="R112" s="119">
        <v>1000</v>
      </c>
      <c r="S112" s="887">
        <v>3</v>
      </c>
    </row>
    <row r="113" spans="1:19" s="3" customFormat="1" ht="57.75" customHeight="1">
      <c r="A113" s="878"/>
      <c r="B113" s="386"/>
      <c r="C113" s="381"/>
      <c r="D113" s="357"/>
      <c r="E113" s="404"/>
      <c r="F113" s="718"/>
      <c r="G113" s="719"/>
      <c r="H113" s="718"/>
      <c r="I113" s="121" t="s">
        <v>27</v>
      </c>
      <c r="J113" s="121" t="s">
        <v>43</v>
      </c>
      <c r="K113" s="121" t="s">
        <v>36</v>
      </c>
      <c r="L113" s="121" t="s">
        <v>111</v>
      </c>
      <c r="M113" s="119">
        <v>274700</v>
      </c>
      <c r="N113" s="119">
        <v>169858.91</v>
      </c>
      <c r="O113" s="119">
        <v>303100</v>
      </c>
      <c r="P113" s="119">
        <v>314400</v>
      </c>
      <c r="Q113" s="119">
        <v>314400</v>
      </c>
      <c r="R113" s="119">
        <v>314400</v>
      </c>
      <c r="S113" s="887">
        <v>3</v>
      </c>
    </row>
    <row r="114" spans="1:19" s="3" customFormat="1" ht="32.25" customHeight="1">
      <c r="A114" s="888"/>
      <c r="B114" s="102"/>
      <c r="C114" s="85"/>
      <c r="D114" s="88"/>
      <c r="E114" s="404"/>
      <c r="F114" s="720"/>
      <c r="G114" s="719"/>
      <c r="H114" s="718"/>
      <c r="I114" s="122"/>
      <c r="J114" s="122"/>
      <c r="K114" s="122"/>
      <c r="L114" s="122"/>
      <c r="M114" s="120"/>
      <c r="N114" s="120"/>
      <c r="O114" s="120"/>
      <c r="P114" s="120"/>
      <c r="Q114" s="120"/>
      <c r="R114" s="120"/>
      <c r="S114" s="906"/>
    </row>
    <row r="115" spans="1:19" s="3" customFormat="1" ht="180" customHeight="1">
      <c r="A115" s="890"/>
      <c r="B115" s="74"/>
      <c r="C115" s="86"/>
      <c r="D115" s="89"/>
      <c r="E115" s="118" t="s">
        <v>129</v>
      </c>
      <c r="F115" s="74" t="s">
        <v>52</v>
      </c>
      <c r="G115" s="679">
        <v>45658</v>
      </c>
      <c r="H115" s="83" t="s">
        <v>72</v>
      </c>
      <c r="I115" s="46"/>
      <c r="J115" s="46"/>
      <c r="K115" s="46"/>
      <c r="L115" s="46"/>
      <c r="M115" s="41"/>
      <c r="N115" s="120"/>
      <c r="O115" s="41"/>
      <c r="P115" s="120"/>
      <c r="Q115" s="120"/>
      <c r="R115" s="120"/>
      <c r="S115" s="891"/>
    </row>
    <row r="116" spans="1:19" s="3" customFormat="1" ht="144.75" customHeight="1">
      <c r="A116" s="888">
        <v>703</v>
      </c>
      <c r="B116" s="102" t="s">
        <v>620</v>
      </c>
      <c r="C116" s="380" t="s">
        <v>194</v>
      </c>
      <c r="D116" s="87" t="s">
        <v>54</v>
      </c>
      <c r="E116" s="361" t="s">
        <v>75</v>
      </c>
      <c r="F116" s="99" t="s">
        <v>52</v>
      </c>
      <c r="G116" s="721">
        <v>45488</v>
      </c>
      <c r="H116" s="81" t="s">
        <v>72</v>
      </c>
      <c r="I116" s="77" t="s">
        <v>27</v>
      </c>
      <c r="J116" s="77" t="s">
        <v>43</v>
      </c>
      <c r="K116" s="77" t="s">
        <v>73</v>
      </c>
      <c r="L116" s="77" t="s">
        <v>29</v>
      </c>
      <c r="M116" s="78">
        <f>M117+M118</f>
        <v>40062.54</v>
      </c>
      <c r="N116" s="78">
        <f>N117+N118</f>
        <v>40062.54</v>
      </c>
      <c r="O116" s="78"/>
      <c r="P116" s="119"/>
      <c r="Q116" s="119"/>
      <c r="R116" s="119"/>
      <c r="S116" s="887">
        <v>3</v>
      </c>
    </row>
    <row r="117" spans="1:19" s="3" customFormat="1" ht="36" customHeight="1">
      <c r="A117" s="888"/>
      <c r="B117" s="102"/>
      <c r="C117" s="574"/>
      <c r="D117" s="88"/>
      <c r="E117" s="362"/>
      <c r="F117" s="385"/>
      <c r="G117" s="690"/>
      <c r="H117" s="379"/>
      <c r="I117" s="121" t="s">
        <v>27</v>
      </c>
      <c r="J117" s="121" t="s">
        <v>43</v>
      </c>
      <c r="K117" s="121" t="s">
        <v>73</v>
      </c>
      <c r="L117" s="121" t="s">
        <v>30</v>
      </c>
      <c r="M117" s="119">
        <v>30770</v>
      </c>
      <c r="N117" s="119">
        <v>30770</v>
      </c>
      <c r="O117" s="119"/>
      <c r="P117" s="119"/>
      <c r="Q117" s="119"/>
      <c r="R117" s="119"/>
      <c r="S117" s="887">
        <v>3</v>
      </c>
    </row>
    <row r="118" spans="1:19" s="3" customFormat="1" ht="42.75" customHeight="1">
      <c r="A118" s="890"/>
      <c r="B118" s="74"/>
      <c r="C118" s="575"/>
      <c r="D118" s="89"/>
      <c r="E118" s="363"/>
      <c r="F118" s="336"/>
      <c r="G118" s="691"/>
      <c r="H118" s="275"/>
      <c r="I118" s="2" t="s">
        <v>27</v>
      </c>
      <c r="J118" s="2" t="s">
        <v>43</v>
      </c>
      <c r="K118" s="2" t="s">
        <v>74</v>
      </c>
      <c r="L118" s="2" t="s">
        <v>31</v>
      </c>
      <c r="M118" s="4">
        <v>9292.5400000000009</v>
      </c>
      <c r="N118" s="4">
        <v>9292.5400000000009</v>
      </c>
      <c r="O118" s="4"/>
      <c r="P118" s="4"/>
      <c r="Q118" s="4"/>
      <c r="R118" s="4"/>
      <c r="S118" s="887">
        <v>3</v>
      </c>
    </row>
    <row r="119" spans="1:19" s="3" customFormat="1" ht="131.25" customHeight="1">
      <c r="A119" s="888">
        <v>703</v>
      </c>
      <c r="B119" s="73" t="s">
        <v>197</v>
      </c>
      <c r="C119" s="86" t="s">
        <v>698</v>
      </c>
      <c r="D119" s="87" t="s">
        <v>81</v>
      </c>
      <c r="E119" s="13" t="s">
        <v>699</v>
      </c>
      <c r="F119" s="50" t="s">
        <v>52</v>
      </c>
      <c r="G119" s="692">
        <v>44287</v>
      </c>
      <c r="H119" s="49" t="s">
        <v>25</v>
      </c>
      <c r="I119" s="5" t="s">
        <v>27</v>
      </c>
      <c r="J119" s="5" t="s">
        <v>281</v>
      </c>
      <c r="K119" s="5" t="s">
        <v>83</v>
      </c>
      <c r="L119" s="5" t="s">
        <v>37</v>
      </c>
      <c r="M119" s="80">
        <v>113337.31</v>
      </c>
      <c r="N119" s="80">
        <v>66901.19</v>
      </c>
      <c r="O119" s="41"/>
      <c r="P119" s="41"/>
      <c r="Q119" s="41"/>
      <c r="R119" s="41"/>
      <c r="S119" s="887">
        <v>3</v>
      </c>
    </row>
    <row r="120" spans="1:19" s="3" customFormat="1" ht="150" customHeight="1">
      <c r="A120" s="880">
        <v>703</v>
      </c>
      <c r="B120" s="73" t="s">
        <v>621</v>
      </c>
      <c r="C120" s="17" t="s">
        <v>508</v>
      </c>
      <c r="D120" s="43" t="s">
        <v>81</v>
      </c>
      <c r="E120" s="54" t="s">
        <v>711</v>
      </c>
      <c r="F120" s="116" t="s">
        <v>52</v>
      </c>
      <c r="G120" s="716">
        <v>44293</v>
      </c>
      <c r="H120" s="49" t="s">
        <v>25</v>
      </c>
      <c r="I120" s="5" t="s">
        <v>27</v>
      </c>
      <c r="J120" s="5" t="s">
        <v>281</v>
      </c>
      <c r="K120" s="5" t="s">
        <v>509</v>
      </c>
      <c r="L120" s="5" t="s">
        <v>37</v>
      </c>
      <c r="M120" s="6">
        <v>2000000</v>
      </c>
      <c r="N120" s="6">
        <v>641820</v>
      </c>
      <c r="O120" s="6">
        <v>2000000</v>
      </c>
      <c r="P120" s="6">
        <v>200000</v>
      </c>
      <c r="Q120" s="6">
        <v>200000</v>
      </c>
      <c r="R120" s="7">
        <v>200000</v>
      </c>
      <c r="S120" s="887">
        <v>3</v>
      </c>
    </row>
    <row r="121" spans="1:19" s="3" customFormat="1" ht="138.75" customHeight="1">
      <c r="A121" s="897">
        <v>703</v>
      </c>
      <c r="B121" s="73" t="s">
        <v>622</v>
      </c>
      <c r="C121" s="86" t="s">
        <v>558</v>
      </c>
      <c r="D121" s="88" t="s">
        <v>81</v>
      </c>
      <c r="E121" s="107" t="s">
        <v>570</v>
      </c>
      <c r="F121" s="100" t="s">
        <v>52</v>
      </c>
      <c r="G121" s="722">
        <v>45652</v>
      </c>
      <c r="H121" s="83" t="s">
        <v>571</v>
      </c>
      <c r="I121" s="75" t="s">
        <v>27</v>
      </c>
      <c r="J121" s="75" t="s">
        <v>281</v>
      </c>
      <c r="K121" s="75" t="s">
        <v>559</v>
      </c>
      <c r="L121" s="75" t="s">
        <v>37</v>
      </c>
      <c r="M121" s="80">
        <v>4575803.3099999996</v>
      </c>
      <c r="N121" s="80">
        <v>4575803.3099999996</v>
      </c>
      <c r="O121" s="80"/>
      <c r="P121" s="80"/>
      <c r="Q121" s="80"/>
      <c r="R121" s="109"/>
      <c r="S121" s="887">
        <v>3</v>
      </c>
    </row>
    <row r="122" spans="1:19" ht="177.75" customHeight="1">
      <c r="A122" s="880">
        <v>703</v>
      </c>
      <c r="B122" s="73" t="s">
        <v>623</v>
      </c>
      <c r="C122" s="380" t="s">
        <v>198</v>
      </c>
      <c r="D122" s="87" t="s">
        <v>199</v>
      </c>
      <c r="E122" s="104" t="s">
        <v>195</v>
      </c>
      <c r="F122" s="53" t="s">
        <v>52</v>
      </c>
      <c r="G122" s="678">
        <v>43823</v>
      </c>
      <c r="H122" s="82" t="s">
        <v>196</v>
      </c>
      <c r="I122" s="77" t="s">
        <v>27</v>
      </c>
      <c r="J122" s="77" t="s">
        <v>17</v>
      </c>
      <c r="K122" s="77" t="s">
        <v>200</v>
      </c>
      <c r="L122" s="77" t="s">
        <v>201</v>
      </c>
      <c r="M122" s="79">
        <v>650000</v>
      </c>
      <c r="N122" s="79">
        <v>641838.56999999995</v>
      </c>
      <c r="O122" s="79">
        <v>1014000</v>
      </c>
      <c r="P122" s="78">
        <v>650000</v>
      </c>
      <c r="Q122" s="79">
        <v>650000</v>
      </c>
      <c r="R122" s="108">
        <v>650000</v>
      </c>
      <c r="S122" s="893">
        <v>3</v>
      </c>
    </row>
    <row r="123" spans="1:19" ht="180.75" customHeight="1">
      <c r="A123" s="890"/>
      <c r="B123" s="74"/>
      <c r="C123" s="382"/>
      <c r="D123" s="89"/>
      <c r="E123" s="105" t="s">
        <v>202</v>
      </c>
      <c r="F123" s="57" t="s">
        <v>52</v>
      </c>
      <c r="G123" s="679">
        <v>44927</v>
      </c>
      <c r="H123" s="722">
        <v>46022</v>
      </c>
      <c r="I123" s="46"/>
      <c r="J123" s="46"/>
      <c r="K123" s="46"/>
      <c r="L123" s="46"/>
      <c r="M123" s="80"/>
      <c r="N123" s="80"/>
      <c r="O123" s="80"/>
      <c r="P123" s="80"/>
      <c r="Q123" s="80"/>
      <c r="R123" s="80"/>
      <c r="S123" s="900"/>
    </row>
    <row r="124" spans="1:19" ht="141.75" customHeight="1">
      <c r="A124" s="888">
        <v>703</v>
      </c>
      <c r="B124" s="102" t="s">
        <v>211</v>
      </c>
      <c r="C124" s="85" t="s">
        <v>206</v>
      </c>
      <c r="D124" s="88" t="s">
        <v>204</v>
      </c>
      <c r="E124" s="104" t="s">
        <v>712</v>
      </c>
      <c r="F124" s="53" t="s">
        <v>52</v>
      </c>
      <c r="G124" s="678">
        <v>44477</v>
      </c>
      <c r="H124" s="723" t="s">
        <v>25</v>
      </c>
      <c r="I124" s="75" t="s">
        <v>27</v>
      </c>
      <c r="J124" s="75" t="s">
        <v>17</v>
      </c>
      <c r="K124" s="75" t="s">
        <v>207</v>
      </c>
      <c r="L124" s="75" t="s">
        <v>37</v>
      </c>
      <c r="M124" s="79">
        <v>620000</v>
      </c>
      <c r="N124" s="79">
        <v>294468</v>
      </c>
      <c r="O124" s="79">
        <v>639400</v>
      </c>
      <c r="P124" s="79">
        <v>639400</v>
      </c>
      <c r="Q124" s="79">
        <v>639400</v>
      </c>
      <c r="R124" s="79">
        <v>639400</v>
      </c>
      <c r="S124" s="907">
        <v>3</v>
      </c>
    </row>
    <row r="125" spans="1:19" s="21" customFormat="1" ht="14.25" customHeight="1">
      <c r="A125" s="908">
        <v>703</v>
      </c>
      <c r="B125" s="349" t="s">
        <v>214</v>
      </c>
      <c r="C125" s="380" t="s">
        <v>203</v>
      </c>
      <c r="D125" s="355" t="s">
        <v>204</v>
      </c>
      <c r="E125" s="352" t="s">
        <v>195</v>
      </c>
      <c r="F125" s="47" t="s">
        <v>52</v>
      </c>
      <c r="G125" s="688">
        <v>43830</v>
      </c>
      <c r="H125" s="349" t="s">
        <v>25</v>
      </c>
      <c r="I125" s="410" t="s">
        <v>27</v>
      </c>
      <c r="J125" s="410" t="s">
        <v>17</v>
      </c>
      <c r="K125" s="410" t="s">
        <v>205</v>
      </c>
      <c r="L125" s="410" t="s">
        <v>37</v>
      </c>
      <c r="M125" s="406">
        <v>16605</v>
      </c>
      <c r="N125" s="406">
        <v>16605</v>
      </c>
      <c r="O125" s="406">
        <v>30000</v>
      </c>
      <c r="P125" s="406">
        <v>30000</v>
      </c>
      <c r="Q125" s="406">
        <v>30000</v>
      </c>
      <c r="R125" s="408">
        <v>30000</v>
      </c>
      <c r="S125" s="909">
        <v>3</v>
      </c>
    </row>
    <row r="126" spans="1:19" s="21" customFormat="1" ht="18.75" customHeight="1">
      <c r="A126" s="910"/>
      <c r="B126" s="379"/>
      <c r="C126" s="381"/>
      <c r="D126" s="356"/>
      <c r="E126" s="387"/>
      <c r="F126" s="53"/>
      <c r="G126" s="681"/>
      <c r="H126" s="379"/>
      <c r="I126" s="411"/>
      <c r="J126" s="411"/>
      <c r="K126" s="411"/>
      <c r="L126" s="411"/>
      <c r="M126" s="407"/>
      <c r="N126" s="407"/>
      <c r="O126" s="407"/>
      <c r="P126" s="407"/>
      <c r="Q126" s="407"/>
      <c r="R126" s="409"/>
      <c r="S126" s="911"/>
    </row>
    <row r="127" spans="1:19" ht="17.25" customHeight="1">
      <c r="A127" s="876">
        <v>703</v>
      </c>
      <c r="B127" s="349" t="s">
        <v>218</v>
      </c>
      <c r="C127" s="380" t="s">
        <v>208</v>
      </c>
      <c r="D127" s="355" t="s">
        <v>209</v>
      </c>
      <c r="E127" s="387"/>
      <c r="F127" s="53"/>
      <c r="G127" s="681"/>
      <c r="H127" s="379"/>
      <c r="I127" s="376" t="s">
        <v>27</v>
      </c>
      <c r="J127" s="376" t="s">
        <v>17</v>
      </c>
      <c r="K127" s="376" t="s">
        <v>210</v>
      </c>
      <c r="L127" s="376" t="s">
        <v>37</v>
      </c>
      <c r="M127" s="388">
        <v>120000</v>
      </c>
      <c r="N127" s="388">
        <v>111468.5</v>
      </c>
      <c r="O127" s="388">
        <v>120000</v>
      </c>
      <c r="P127" s="388">
        <v>120000</v>
      </c>
      <c r="Q127" s="388">
        <v>120000</v>
      </c>
      <c r="R127" s="391">
        <v>120000</v>
      </c>
      <c r="S127" s="882">
        <v>3</v>
      </c>
    </row>
    <row r="128" spans="1:19" ht="39" customHeight="1">
      <c r="A128" s="878"/>
      <c r="B128" s="379"/>
      <c r="C128" s="381"/>
      <c r="D128" s="356"/>
      <c r="E128" s="387"/>
      <c r="F128" s="53"/>
      <c r="G128" s="681"/>
      <c r="H128" s="379"/>
      <c r="I128" s="378"/>
      <c r="J128" s="378"/>
      <c r="K128" s="378"/>
      <c r="L128" s="378"/>
      <c r="M128" s="390"/>
      <c r="N128" s="390"/>
      <c r="O128" s="390"/>
      <c r="P128" s="390"/>
      <c r="Q128" s="390"/>
      <c r="R128" s="393"/>
      <c r="S128" s="885"/>
    </row>
    <row r="129" spans="1:19" ht="15" customHeight="1">
      <c r="A129" s="912">
        <v>703</v>
      </c>
      <c r="B129" s="350" t="s">
        <v>222</v>
      </c>
      <c r="C129" s="380" t="s">
        <v>212</v>
      </c>
      <c r="D129" s="355" t="s">
        <v>209</v>
      </c>
      <c r="E129" s="387"/>
      <c r="F129" s="53"/>
      <c r="G129" s="681"/>
      <c r="H129" s="379"/>
      <c r="I129" s="376" t="s">
        <v>27</v>
      </c>
      <c r="J129" s="376" t="s">
        <v>17</v>
      </c>
      <c r="K129" s="376" t="s">
        <v>213</v>
      </c>
      <c r="L129" s="376" t="s">
        <v>37</v>
      </c>
      <c r="M129" s="388">
        <v>50000</v>
      </c>
      <c r="N129" s="388">
        <v>50000</v>
      </c>
      <c r="O129" s="388">
        <v>50000</v>
      </c>
      <c r="P129" s="388">
        <v>50000</v>
      </c>
      <c r="Q129" s="388">
        <v>50000</v>
      </c>
      <c r="R129" s="391">
        <v>50000</v>
      </c>
      <c r="S129" s="882">
        <v>3</v>
      </c>
    </row>
    <row r="130" spans="1:19" ht="39" customHeight="1">
      <c r="A130" s="876"/>
      <c r="B130" s="386"/>
      <c r="C130" s="381"/>
      <c r="D130" s="356"/>
      <c r="E130" s="387"/>
      <c r="F130" s="53"/>
      <c r="G130" s="681"/>
      <c r="H130" s="379"/>
      <c r="I130" s="378"/>
      <c r="J130" s="378"/>
      <c r="K130" s="378"/>
      <c r="L130" s="378"/>
      <c r="M130" s="390"/>
      <c r="N130" s="390"/>
      <c r="O130" s="390"/>
      <c r="P130" s="390"/>
      <c r="Q130" s="390"/>
      <c r="R130" s="393"/>
      <c r="S130" s="885"/>
    </row>
    <row r="131" spans="1:19" ht="60">
      <c r="A131" s="897">
        <v>703</v>
      </c>
      <c r="B131" s="50" t="s">
        <v>225</v>
      </c>
      <c r="C131" s="17" t="s">
        <v>215</v>
      </c>
      <c r="D131" s="43" t="s">
        <v>216</v>
      </c>
      <c r="E131" s="387"/>
      <c r="F131" s="53"/>
      <c r="G131" s="681"/>
      <c r="H131" s="379"/>
      <c r="I131" s="76" t="s">
        <v>27</v>
      </c>
      <c r="J131" s="76" t="s">
        <v>17</v>
      </c>
      <c r="K131" s="76" t="s">
        <v>217</v>
      </c>
      <c r="L131" s="76" t="s">
        <v>37</v>
      </c>
      <c r="M131" s="6">
        <v>500000</v>
      </c>
      <c r="N131" s="6">
        <v>498970</v>
      </c>
      <c r="O131" s="6">
        <v>600000</v>
      </c>
      <c r="P131" s="6">
        <v>0</v>
      </c>
      <c r="Q131" s="6">
        <v>0</v>
      </c>
      <c r="R131" s="7">
        <v>0</v>
      </c>
      <c r="S131" s="904">
        <v>3</v>
      </c>
    </row>
    <row r="132" spans="1:19" ht="36" customHeight="1">
      <c r="A132" s="890">
        <v>703</v>
      </c>
      <c r="B132" s="50" t="s">
        <v>228</v>
      </c>
      <c r="C132" s="85" t="s">
        <v>219</v>
      </c>
      <c r="D132" s="43" t="s">
        <v>220</v>
      </c>
      <c r="E132" s="387"/>
      <c r="F132" s="53"/>
      <c r="G132" s="681"/>
      <c r="H132" s="379"/>
      <c r="I132" s="76" t="s">
        <v>27</v>
      </c>
      <c r="J132" s="76" t="s">
        <v>17</v>
      </c>
      <c r="K132" s="76" t="s">
        <v>221</v>
      </c>
      <c r="L132" s="76" t="s">
        <v>37</v>
      </c>
      <c r="M132" s="6">
        <v>68720</v>
      </c>
      <c r="N132" s="6">
        <v>68720</v>
      </c>
      <c r="O132" s="6">
        <v>95000</v>
      </c>
      <c r="P132" s="6">
        <v>95000</v>
      </c>
      <c r="Q132" s="6">
        <v>95000</v>
      </c>
      <c r="R132" s="7">
        <v>95000</v>
      </c>
      <c r="S132" s="904">
        <v>3</v>
      </c>
    </row>
    <row r="133" spans="1:19" ht="59.25" customHeight="1">
      <c r="A133" s="880">
        <v>703</v>
      </c>
      <c r="B133" s="73" t="s">
        <v>231</v>
      </c>
      <c r="C133" s="84" t="s">
        <v>223</v>
      </c>
      <c r="D133" s="43" t="s">
        <v>204</v>
      </c>
      <c r="E133" s="387"/>
      <c r="F133" s="53"/>
      <c r="G133" s="681"/>
      <c r="H133" s="379"/>
      <c r="I133" s="76" t="s">
        <v>27</v>
      </c>
      <c r="J133" s="76" t="s">
        <v>17</v>
      </c>
      <c r="K133" s="76" t="s">
        <v>224</v>
      </c>
      <c r="L133" s="76" t="s">
        <v>37</v>
      </c>
      <c r="M133" s="6">
        <v>75000</v>
      </c>
      <c r="N133" s="6">
        <v>0</v>
      </c>
      <c r="O133" s="6">
        <v>75000</v>
      </c>
      <c r="P133" s="6">
        <v>75000</v>
      </c>
      <c r="Q133" s="6">
        <v>75000</v>
      </c>
      <c r="R133" s="7">
        <v>75000</v>
      </c>
      <c r="S133" s="904">
        <v>3</v>
      </c>
    </row>
    <row r="134" spans="1:19" ht="44.25" customHeight="1">
      <c r="A134" s="880">
        <v>703</v>
      </c>
      <c r="B134" s="73" t="s">
        <v>234</v>
      </c>
      <c r="C134" s="84" t="s">
        <v>226</v>
      </c>
      <c r="D134" s="43" t="s">
        <v>204</v>
      </c>
      <c r="E134" s="387"/>
      <c r="F134" s="53"/>
      <c r="G134" s="681"/>
      <c r="H134" s="379"/>
      <c r="I134" s="77" t="s">
        <v>27</v>
      </c>
      <c r="J134" s="77" t="s">
        <v>17</v>
      </c>
      <c r="K134" s="77" t="s">
        <v>227</v>
      </c>
      <c r="L134" s="77" t="s">
        <v>37</v>
      </c>
      <c r="M134" s="78">
        <v>70000</v>
      </c>
      <c r="N134" s="78">
        <v>70000</v>
      </c>
      <c r="O134" s="78">
        <v>110000</v>
      </c>
      <c r="P134" s="78">
        <v>110000</v>
      </c>
      <c r="Q134" s="78">
        <v>110000</v>
      </c>
      <c r="R134" s="108">
        <v>110000</v>
      </c>
      <c r="S134" s="877">
        <v>3</v>
      </c>
    </row>
    <row r="135" spans="1:19" ht="16.5" customHeight="1">
      <c r="A135" s="880">
        <v>703</v>
      </c>
      <c r="B135" s="73" t="s">
        <v>238</v>
      </c>
      <c r="C135" s="380" t="s">
        <v>229</v>
      </c>
      <c r="D135" s="357" t="s">
        <v>204</v>
      </c>
      <c r="E135" s="387"/>
      <c r="F135" s="53"/>
      <c r="G135" s="681"/>
      <c r="H135" s="379"/>
      <c r="I135" s="376" t="s">
        <v>27</v>
      </c>
      <c r="J135" s="376" t="s">
        <v>17</v>
      </c>
      <c r="K135" s="376" t="s">
        <v>230</v>
      </c>
      <c r="L135" s="376" t="s">
        <v>37</v>
      </c>
      <c r="M135" s="388">
        <v>600000</v>
      </c>
      <c r="N135" s="388">
        <v>595830</v>
      </c>
      <c r="O135" s="388">
        <v>1650000</v>
      </c>
      <c r="P135" s="388">
        <v>750000</v>
      </c>
      <c r="Q135" s="388">
        <v>750000</v>
      </c>
      <c r="R135" s="391">
        <v>750000</v>
      </c>
      <c r="S135" s="882">
        <v>3</v>
      </c>
    </row>
    <row r="136" spans="1:19" ht="25.5" customHeight="1">
      <c r="A136" s="888"/>
      <c r="B136" s="102"/>
      <c r="C136" s="382"/>
      <c r="D136" s="356"/>
      <c r="E136" s="387"/>
      <c r="F136" s="53"/>
      <c r="G136" s="681"/>
      <c r="H136" s="379"/>
      <c r="I136" s="378"/>
      <c r="J136" s="378"/>
      <c r="K136" s="378"/>
      <c r="L136" s="378"/>
      <c r="M136" s="390"/>
      <c r="N136" s="390"/>
      <c r="O136" s="390"/>
      <c r="P136" s="390"/>
      <c r="Q136" s="390"/>
      <c r="R136" s="393"/>
      <c r="S136" s="885"/>
    </row>
    <row r="137" spans="1:19" ht="99" customHeight="1">
      <c r="A137" s="898">
        <v>703</v>
      </c>
      <c r="B137" s="73" t="s">
        <v>624</v>
      </c>
      <c r="C137" s="380" t="s">
        <v>232</v>
      </c>
      <c r="D137" s="87" t="s">
        <v>204</v>
      </c>
      <c r="E137" s="395" t="s">
        <v>705</v>
      </c>
      <c r="F137" s="350" t="s">
        <v>703</v>
      </c>
      <c r="G137" s="688" t="s">
        <v>704</v>
      </c>
      <c r="H137" s="349" t="s">
        <v>706</v>
      </c>
      <c r="I137" s="75" t="s">
        <v>27</v>
      </c>
      <c r="J137" s="75" t="s">
        <v>17</v>
      </c>
      <c r="K137" s="75" t="s">
        <v>233</v>
      </c>
      <c r="L137" s="75" t="s">
        <v>29</v>
      </c>
      <c r="M137" s="6">
        <f t="shared" ref="M137:R137" si="12">SUM(M138:M143)</f>
        <v>6907200</v>
      </c>
      <c r="N137" s="6">
        <f t="shared" si="12"/>
        <v>6827961.29</v>
      </c>
      <c r="O137" s="6">
        <f t="shared" si="12"/>
        <v>6879700</v>
      </c>
      <c r="P137" s="6">
        <f t="shared" si="12"/>
        <v>6541800</v>
      </c>
      <c r="Q137" s="6">
        <f t="shared" si="12"/>
        <v>6541800</v>
      </c>
      <c r="R137" s="7">
        <f t="shared" si="12"/>
        <v>6541800</v>
      </c>
      <c r="S137" s="893">
        <v>3</v>
      </c>
    </row>
    <row r="138" spans="1:19" s="3" customFormat="1" ht="32.25" customHeight="1">
      <c r="A138" s="905"/>
      <c r="B138" s="102"/>
      <c r="C138" s="381"/>
      <c r="D138" s="88"/>
      <c r="E138" s="396"/>
      <c r="F138" s="386"/>
      <c r="G138" s="681"/>
      <c r="H138" s="379"/>
      <c r="I138" s="121" t="s">
        <v>27</v>
      </c>
      <c r="J138" s="121" t="s">
        <v>17</v>
      </c>
      <c r="K138" s="2" t="s">
        <v>233</v>
      </c>
      <c r="L138" s="121" t="s">
        <v>154</v>
      </c>
      <c r="M138" s="4">
        <v>4548200</v>
      </c>
      <c r="N138" s="4">
        <v>4531325.7</v>
      </c>
      <c r="O138" s="4">
        <v>4219100</v>
      </c>
      <c r="P138" s="4">
        <v>4219100</v>
      </c>
      <c r="Q138" s="4">
        <v>4219100</v>
      </c>
      <c r="R138" s="4">
        <v>4219100</v>
      </c>
      <c r="S138" s="887">
        <v>3</v>
      </c>
    </row>
    <row r="139" spans="1:19" s="3" customFormat="1" ht="30" customHeight="1">
      <c r="A139" s="905"/>
      <c r="B139" s="102"/>
      <c r="C139" s="381"/>
      <c r="D139" s="88"/>
      <c r="E139" s="396"/>
      <c r="F139" s="386"/>
      <c r="G139" s="681"/>
      <c r="H139" s="379"/>
      <c r="I139" s="121" t="s">
        <v>27</v>
      </c>
      <c r="J139" s="121" t="s">
        <v>17</v>
      </c>
      <c r="K139" s="2" t="s">
        <v>233</v>
      </c>
      <c r="L139" s="121" t="s">
        <v>155</v>
      </c>
      <c r="M139" s="4">
        <v>1366100</v>
      </c>
      <c r="N139" s="4">
        <v>1352280.79</v>
      </c>
      <c r="O139" s="4">
        <v>1274200</v>
      </c>
      <c r="P139" s="4">
        <v>1274200</v>
      </c>
      <c r="Q139" s="4">
        <v>1274200</v>
      </c>
      <c r="R139" s="4">
        <v>1274200</v>
      </c>
      <c r="S139" s="887">
        <v>3</v>
      </c>
    </row>
    <row r="140" spans="1:19" s="3" customFormat="1" ht="25.5" customHeight="1">
      <c r="A140" s="905"/>
      <c r="B140" s="102"/>
      <c r="C140" s="381"/>
      <c r="D140" s="88"/>
      <c r="E140" s="396"/>
      <c r="F140" s="386"/>
      <c r="G140" s="681"/>
      <c r="H140" s="379"/>
      <c r="I140" s="121" t="s">
        <v>27</v>
      </c>
      <c r="J140" s="121" t="s">
        <v>17</v>
      </c>
      <c r="K140" s="2" t="s">
        <v>233</v>
      </c>
      <c r="L140" s="121" t="s">
        <v>156</v>
      </c>
      <c r="M140" s="4">
        <v>4500</v>
      </c>
      <c r="N140" s="4">
        <v>4500</v>
      </c>
      <c r="O140" s="4">
        <v>5000</v>
      </c>
      <c r="P140" s="4">
        <v>5000</v>
      </c>
      <c r="Q140" s="4">
        <v>5000</v>
      </c>
      <c r="R140" s="4">
        <v>5000</v>
      </c>
      <c r="S140" s="887">
        <v>3</v>
      </c>
    </row>
    <row r="141" spans="1:19" s="3" customFormat="1" ht="23.25" customHeight="1">
      <c r="A141" s="905"/>
      <c r="B141" s="102"/>
      <c r="C141" s="381"/>
      <c r="D141" s="88"/>
      <c r="E141" s="396"/>
      <c r="F141" s="386"/>
      <c r="G141" s="681"/>
      <c r="H141" s="379"/>
      <c r="I141" s="121" t="s">
        <v>27</v>
      </c>
      <c r="J141" s="121" t="s">
        <v>17</v>
      </c>
      <c r="K141" s="2" t="s">
        <v>233</v>
      </c>
      <c r="L141" s="121" t="s">
        <v>37</v>
      </c>
      <c r="M141" s="4">
        <v>976300</v>
      </c>
      <c r="N141" s="4">
        <v>930880.67</v>
      </c>
      <c r="O141" s="4">
        <v>1370800</v>
      </c>
      <c r="P141" s="4">
        <v>1032500</v>
      </c>
      <c r="Q141" s="4">
        <v>1032500</v>
      </c>
      <c r="R141" s="4">
        <v>1032500</v>
      </c>
      <c r="S141" s="887">
        <v>3</v>
      </c>
    </row>
    <row r="142" spans="1:19" s="3" customFormat="1" ht="23.25" customHeight="1">
      <c r="A142" s="905"/>
      <c r="B142" s="102"/>
      <c r="C142" s="381"/>
      <c r="D142" s="88"/>
      <c r="E142" s="396"/>
      <c r="F142" s="386"/>
      <c r="G142" s="681"/>
      <c r="H142" s="379"/>
      <c r="I142" s="121" t="s">
        <v>27</v>
      </c>
      <c r="J142" s="121" t="s">
        <v>17</v>
      </c>
      <c r="K142" s="2" t="s">
        <v>233</v>
      </c>
      <c r="L142" s="121" t="s">
        <v>111</v>
      </c>
      <c r="M142" s="4">
        <v>10100</v>
      </c>
      <c r="N142" s="4">
        <v>8908.0499999999993</v>
      </c>
      <c r="O142" s="4">
        <v>8600</v>
      </c>
      <c r="P142" s="4">
        <v>9000</v>
      </c>
      <c r="Q142" s="4">
        <v>9000</v>
      </c>
      <c r="R142" s="4">
        <v>9000</v>
      </c>
      <c r="S142" s="887">
        <v>3</v>
      </c>
    </row>
    <row r="143" spans="1:19" s="10" customFormat="1" ht="210.75" customHeight="1">
      <c r="A143" s="913"/>
      <c r="B143" s="74"/>
      <c r="C143" s="382"/>
      <c r="D143" s="89"/>
      <c r="E143" s="397"/>
      <c r="F143" s="351"/>
      <c r="G143" s="682"/>
      <c r="H143" s="275"/>
      <c r="I143" s="2" t="s">
        <v>27</v>
      </c>
      <c r="J143" s="2" t="s">
        <v>17</v>
      </c>
      <c r="K143" s="2" t="s">
        <v>233</v>
      </c>
      <c r="L143" s="2" t="s">
        <v>38</v>
      </c>
      <c r="M143" s="4">
        <v>2000</v>
      </c>
      <c r="N143" s="4">
        <v>66.08</v>
      </c>
      <c r="O143" s="4">
        <v>2000</v>
      </c>
      <c r="P143" s="4">
        <v>2000</v>
      </c>
      <c r="Q143" s="4">
        <v>2000</v>
      </c>
      <c r="R143" s="4">
        <v>2000</v>
      </c>
      <c r="S143" s="901">
        <v>3</v>
      </c>
    </row>
    <row r="144" spans="1:19" s="22" customFormat="1" ht="57.75" customHeight="1">
      <c r="A144" s="880">
        <v>703</v>
      </c>
      <c r="B144" s="73" t="s">
        <v>247</v>
      </c>
      <c r="C144" s="84" t="s">
        <v>235</v>
      </c>
      <c r="D144" s="87" t="s">
        <v>204</v>
      </c>
      <c r="E144" s="94" t="s">
        <v>236</v>
      </c>
      <c r="F144" s="706" t="s">
        <v>52</v>
      </c>
      <c r="G144" s="707">
        <v>43557</v>
      </c>
      <c r="H144" s="721">
        <v>47209</v>
      </c>
      <c r="I144" s="77" t="s">
        <v>27</v>
      </c>
      <c r="J144" s="77" t="s">
        <v>17</v>
      </c>
      <c r="K144" s="77" t="s">
        <v>237</v>
      </c>
      <c r="L144" s="77" t="s">
        <v>37</v>
      </c>
      <c r="M144" s="78">
        <v>75600</v>
      </c>
      <c r="N144" s="78">
        <v>75600</v>
      </c>
      <c r="O144" s="78">
        <v>102400</v>
      </c>
      <c r="P144" s="78">
        <v>102400</v>
      </c>
      <c r="Q144" s="78">
        <v>102400</v>
      </c>
      <c r="R144" s="108">
        <v>102400</v>
      </c>
      <c r="S144" s="904">
        <v>3</v>
      </c>
    </row>
    <row r="145" spans="1:19" s="22" customFormat="1" ht="78.75" customHeight="1">
      <c r="A145" s="880">
        <v>703</v>
      </c>
      <c r="B145" s="73" t="s">
        <v>625</v>
      </c>
      <c r="C145" s="84" t="s">
        <v>239</v>
      </c>
      <c r="D145" s="87" t="s">
        <v>204</v>
      </c>
      <c r="E145" s="94" t="s">
        <v>240</v>
      </c>
      <c r="F145" s="706" t="s">
        <v>241</v>
      </c>
      <c r="G145" s="707">
        <v>44562</v>
      </c>
      <c r="H145" s="721" t="s">
        <v>25</v>
      </c>
      <c r="I145" s="77" t="s">
        <v>27</v>
      </c>
      <c r="J145" s="77" t="s">
        <v>17</v>
      </c>
      <c r="K145" s="77" t="s">
        <v>242</v>
      </c>
      <c r="L145" s="77" t="s">
        <v>37</v>
      </c>
      <c r="M145" s="78">
        <v>150000</v>
      </c>
      <c r="N145" s="78">
        <v>55420</v>
      </c>
      <c r="O145" s="78">
        <v>150000</v>
      </c>
      <c r="P145" s="78">
        <v>150000</v>
      </c>
      <c r="Q145" s="78">
        <v>150000</v>
      </c>
      <c r="R145" s="108">
        <v>150000</v>
      </c>
      <c r="S145" s="900">
        <v>3</v>
      </c>
    </row>
    <row r="146" spans="1:19" ht="153.75" customHeight="1">
      <c r="A146" s="898">
        <v>703</v>
      </c>
      <c r="B146" s="73" t="s">
        <v>626</v>
      </c>
      <c r="C146" s="380" t="s">
        <v>243</v>
      </c>
      <c r="D146" s="87" t="s">
        <v>244</v>
      </c>
      <c r="E146" s="341" t="s">
        <v>708</v>
      </c>
      <c r="F146" s="349" t="s">
        <v>245</v>
      </c>
      <c r="G146" s="689" t="s">
        <v>707</v>
      </c>
      <c r="H146" s="349" t="s">
        <v>709</v>
      </c>
      <c r="I146" s="5" t="s">
        <v>27</v>
      </c>
      <c r="J146" s="5" t="s">
        <v>17</v>
      </c>
      <c r="K146" s="5" t="s">
        <v>246</v>
      </c>
      <c r="L146" s="5" t="s">
        <v>29</v>
      </c>
      <c r="M146" s="6">
        <f t="shared" ref="M146:R146" si="13">SUM(M147:M150)</f>
        <v>4709200</v>
      </c>
      <c r="N146" s="6">
        <f t="shared" si="13"/>
        <v>4709200</v>
      </c>
      <c r="O146" s="6">
        <f t="shared" si="13"/>
        <v>4832000</v>
      </c>
      <c r="P146" s="6">
        <f t="shared" si="13"/>
        <v>4832000</v>
      </c>
      <c r="Q146" s="6">
        <f t="shared" si="13"/>
        <v>4832000</v>
      </c>
      <c r="R146" s="7">
        <f t="shared" si="13"/>
        <v>4832000</v>
      </c>
      <c r="S146" s="893">
        <v>3</v>
      </c>
    </row>
    <row r="147" spans="1:19" s="3" customFormat="1" ht="21" customHeight="1">
      <c r="A147" s="905"/>
      <c r="B147" s="102"/>
      <c r="C147" s="381"/>
      <c r="D147" s="88"/>
      <c r="E147" s="354"/>
      <c r="F147" s="379"/>
      <c r="G147" s="690"/>
      <c r="H147" s="379"/>
      <c r="I147" s="2" t="s">
        <v>27</v>
      </c>
      <c r="J147" s="2" t="s">
        <v>17</v>
      </c>
      <c r="K147" s="2" t="s">
        <v>246</v>
      </c>
      <c r="L147" s="2" t="s">
        <v>154</v>
      </c>
      <c r="M147" s="4">
        <v>3146000</v>
      </c>
      <c r="N147" s="4">
        <v>3146000</v>
      </c>
      <c r="O147" s="4">
        <v>3188900</v>
      </c>
      <c r="P147" s="4">
        <v>3188900</v>
      </c>
      <c r="Q147" s="4">
        <v>3188900</v>
      </c>
      <c r="R147" s="4">
        <v>3188900</v>
      </c>
      <c r="S147" s="887">
        <v>3</v>
      </c>
    </row>
    <row r="148" spans="1:19" s="3" customFormat="1" ht="20.25" customHeight="1">
      <c r="A148" s="905"/>
      <c r="B148" s="102"/>
      <c r="C148" s="381"/>
      <c r="D148" s="88"/>
      <c r="E148" s="354"/>
      <c r="F148" s="379"/>
      <c r="G148" s="690"/>
      <c r="H148" s="379"/>
      <c r="I148" s="2" t="s">
        <v>27</v>
      </c>
      <c r="J148" s="2" t="s">
        <v>17</v>
      </c>
      <c r="K148" s="2" t="s">
        <v>246</v>
      </c>
      <c r="L148" s="2" t="s">
        <v>155</v>
      </c>
      <c r="M148" s="4">
        <v>939100</v>
      </c>
      <c r="N148" s="4">
        <v>939100</v>
      </c>
      <c r="O148" s="4">
        <v>963000</v>
      </c>
      <c r="P148" s="4">
        <v>963000</v>
      </c>
      <c r="Q148" s="4">
        <v>963000</v>
      </c>
      <c r="R148" s="4">
        <v>963000</v>
      </c>
      <c r="S148" s="887">
        <v>3</v>
      </c>
    </row>
    <row r="149" spans="1:19" s="3" customFormat="1" ht="18.75" customHeight="1">
      <c r="A149" s="905"/>
      <c r="B149" s="102"/>
      <c r="C149" s="381"/>
      <c r="D149" s="88"/>
      <c r="E149" s="354"/>
      <c r="F149" s="379"/>
      <c r="G149" s="690"/>
      <c r="H149" s="379"/>
      <c r="I149" s="2" t="s">
        <v>27</v>
      </c>
      <c r="J149" s="2" t="s">
        <v>17</v>
      </c>
      <c r="K149" s="2" t="s">
        <v>246</v>
      </c>
      <c r="L149" s="2" t="s">
        <v>156</v>
      </c>
      <c r="M149" s="4">
        <v>3000</v>
      </c>
      <c r="N149" s="4">
        <v>3000</v>
      </c>
      <c r="O149" s="4">
        <v>13000</v>
      </c>
      <c r="P149" s="4">
        <v>13000</v>
      </c>
      <c r="Q149" s="4">
        <v>13000</v>
      </c>
      <c r="R149" s="4">
        <v>13000</v>
      </c>
      <c r="S149" s="887">
        <v>3</v>
      </c>
    </row>
    <row r="150" spans="1:19" s="3" customFormat="1" ht="201" customHeight="1">
      <c r="A150" s="905"/>
      <c r="B150" s="102"/>
      <c r="C150" s="381"/>
      <c r="D150" s="88"/>
      <c r="E150" s="354"/>
      <c r="F150" s="379"/>
      <c r="G150" s="690"/>
      <c r="H150" s="379"/>
      <c r="I150" s="2" t="s">
        <v>27</v>
      </c>
      <c r="J150" s="2" t="s">
        <v>17</v>
      </c>
      <c r="K150" s="2" t="s">
        <v>246</v>
      </c>
      <c r="L150" s="2" t="s">
        <v>37</v>
      </c>
      <c r="M150" s="4">
        <v>621100</v>
      </c>
      <c r="N150" s="4">
        <v>621100</v>
      </c>
      <c r="O150" s="4">
        <v>667100</v>
      </c>
      <c r="P150" s="4">
        <v>667100</v>
      </c>
      <c r="Q150" s="4">
        <v>667100</v>
      </c>
      <c r="R150" s="4">
        <v>667100</v>
      </c>
      <c r="S150" s="887">
        <v>3</v>
      </c>
    </row>
    <row r="151" spans="1:19" ht="27.75" customHeight="1">
      <c r="A151" s="876">
        <v>703</v>
      </c>
      <c r="B151" s="349" t="s">
        <v>627</v>
      </c>
      <c r="C151" s="380" t="s">
        <v>248</v>
      </c>
      <c r="D151" s="355" t="s">
        <v>249</v>
      </c>
      <c r="E151" s="352" t="s">
        <v>250</v>
      </c>
      <c r="F151" s="698" t="s">
        <v>52</v>
      </c>
      <c r="G151" s="689">
        <v>43463</v>
      </c>
      <c r="H151" s="349" t="s">
        <v>25</v>
      </c>
      <c r="I151" s="376" t="s">
        <v>27</v>
      </c>
      <c r="J151" s="376" t="s">
        <v>251</v>
      </c>
      <c r="K151" s="376" t="s">
        <v>252</v>
      </c>
      <c r="L151" s="376" t="s">
        <v>37</v>
      </c>
      <c r="M151" s="388">
        <v>10000</v>
      </c>
      <c r="N151" s="388">
        <v>9999.64</v>
      </c>
      <c r="O151" s="388">
        <v>10000</v>
      </c>
      <c r="P151" s="388">
        <v>10000</v>
      </c>
      <c r="Q151" s="388">
        <v>10000</v>
      </c>
      <c r="R151" s="391">
        <v>10000</v>
      </c>
      <c r="S151" s="882">
        <v>3</v>
      </c>
    </row>
    <row r="152" spans="1:19" ht="38.25" customHeight="1">
      <c r="A152" s="878"/>
      <c r="B152" s="379"/>
      <c r="C152" s="381"/>
      <c r="D152" s="357"/>
      <c r="E152" s="387"/>
      <c r="F152" s="700"/>
      <c r="G152" s="690"/>
      <c r="H152" s="379"/>
      <c r="I152" s="377"/>
      <c r="J152" s="377"/>
      <c r="K152" s="377"/>
      <c r="L152" s="377"/>
      <c r="M152" s="389"/>
      <c r="N152" s="389"/>
      <c r="O152" s="389"/>
      <c r="P152" s="389"/>
      <c r="Q152" s="389"/>
      <c r="R152" s="392"/>
      <c r="S152" s="884"/>
    </row>
    <row r="153" spans="1:19" s="23" customFormat="1" ht="59.25" customHeight="1">
      <c r="A153" s="880">
        <v>703</v>
      </c>
      <c r="B153" s="81" t="s">
        <v>260</v>
      </c>
      <c r="C153" s="84" t="s">
        <v>253</v>
      </c>
      <c r="D153" s="43" t="s">
        <v>254</v>
      </c>
      <c r="E153" s="387"/>
      <c r="F153" s="700"/>
      <c r="G153" s="690"/>
      <c r="H153" s="379"/>
      <c r="I153" s="5" t="s">
        <v>27</v>
      </c>
      <c r="J153" s="5" t="s">
        <v>251</v>
      </c>
      <c r="K153" s="5" t="s">
        <v>255</v>
      </c>
      <c r="L153" s="5" t="s">
        <v>37</v>
      </c>
      <c r="M153" s="6">
        <v>20000</v>
      </c>
      <c r="N153" s="6">
        <v>20000</v>
      </c>
      <c r="O153" s="6">
        <v>30000</v>
      </c>
      <c r="P153" s="6">
        <v>30000</v>
      </c>
      <c r="Q153" s="6">
        <v>30000</v>
      </c>
      <c r="R153" s="7">
        <v>30000</v>
      </c>
      <c r="S153" s="904">
        <v>3</v>
      </c>
    </row>
    <row r="154" spans="1:19" s="23" customFormat="1" ht="81.75" customHeight="1">
      <c r="A154" s="880">
        <v>703</v>
      </c>
      <c r="B154" s="81" t="s">
        <v>628</v>
      </c>
      <c r="C154" s="84" t="s">
        <v>256</v>
      </c>
      <c r="D154" s="43" t="s">
        <v>254</v>
      </c>
      <c r="E154" s="387"/>
      <c r="F154" s="700"/>
      <c r="G154" s="690"/>
      <c r="H154" s="379"/>
      <c r="I154" s="5" t="s">
        <v>27</v>
      </c>
      <c r="J154" s="5" t="s">
        <v>251</v>
      </c>
      <c r="K154" s="5" t="s">
        <v>257</v>
      </c>
      <c r="L154" s="5" t="s">
        <v>37</v>
      </c>
      <c r="M154" s="6">
        <v>120000</v>
      </c>
      <c r="N154" s="6">
        <v>120000</v>
      </c>
      <c r="O154" s="6">
        <v>0</v>
      </c>
      <c r="P154" s="6"/>
      <c r="Q154" s="6"/>
      <c r="R154" s="6"/>
      <c r="S154" s="904">
        <v>3</v>
      </c>
    </row>
    <row r="155" spans="1:19" ht="81" customHeight="1">
      <c r="A155" s="898">
        <v>703</v>
      </c>
      <c r="B155" s="81" t="s">
        <v>629</v>
      </c>
      <c r="C155" s="84" t="s">
        <v>258</v>
      </c>
      <c r="D155" s="43" t="s">
        <v>254</v>
      </c>
      <c r="E155" s="387"/>
      <c r="F155" s="700"/>
      <c r="G155" s="690"/>
      <c r="H155" s="379"/>
      <c r="I155" s="75" t="s">
        <v>27</v>
      </c>
      <c r="J155" s="75" t="s">
        <v>251</v>
      </c>
      <c r="K155" s="75" t="s">
        <v>259</v>
      </c>
      <c r="L155" s="75" t="s">
        <v>37</v>
      </c>
      <c r="M155" s="6">
        <v>20000</v>
      </c>
      <c r="N155" s="6">
        <v>20000</v>
      </c>
      <c r="O155" s="6">
        <v>20000</v>
      </c>
      <c r="P155" s="6">
        <v>20000</v>
      </c>
      <c r="Q155" s="6">
        <v>20000</v>
      </c>
      <c r="R155" s="7">
        <v>20000</v>
      </c>
      <c r="S155" s="893">
        <v>3</v>
      </c>
    </row>
    <row r="156" spans="1:19" ht="66" customHeight="1">
      <c r="A156" s="897">
        <v>703</v>
      </c>
      <c r="B156" s="81" t="s">
        <v>630</v>
      </c>
      <c r="C156" s="84" t="s">
        <v>261</v>
      </c>
      <c r="D156" s="43" t="s">
        <v>262</v>
      </c>
      <c r="E156" s="353"/>
      <c r="F156" s="702"/>
      <c r="G156" s="691"/>
      <c r="H156" s="275"/>
      <c r="I156" s="5" t="s">
        <v>27</v>
      </c>
      <c r="J156" s="5" t="s">
        <v>251</v>
      </c>
      <c r="K156" s="5" t="s">
        <v>263</v>
      </c>
      <c r="L156" s="5" t="s">
        <v>37</v>
      </c>
      <c r="M156" s="6">
        <v>20000</v>
      </c>
      <c r="N156" s="6">
        <v>20000</v>
      </c>
      <c r="O156" s="6">
        <v>40000</v>
      </c>
      <c r="P156" s="6">
        <v>30000</v>
      </c>
      <c r="Q156" s="6">
        <v>30000</v>
      </c>
      <c r="R156" s="7">
        <v>30000</v>
      </c>
      <c r="S156" s="877">
        <v>3</v>
      </c>
    </row>
    <row r="157" spans="1:19" ht="352.5" customHeight="1">
      <c r="A157" s="880">
        <v>703</v>
      </c>
      <c r="B157" s="81" t="s">
        <v>631</v>
      </c>
      <c r="C157" s="123" t="s">
        <v>264</v>
      </c>
      <c r="D157" s="88" t="s">
        <v>262</v>
      </c>
      <c r="E157" s="105" t="s">
        <v>710</v>
      </c>
      <c r="F157" s="74" t="s">
        <v>52</v>
      </c>
      <c r="G157" s="680">
        <v>43901</v>
      </c>
      <c r="H157" s="73" t="s">
        <v>25</v>
      </c>
      <c r="I157" s="76" t="s">
        <v>27</v>
      </c>
      <c r="J157" s="76" t="s">
        <v>251</v>
      </c>
      <c r="K157" s="76" t="s">
        <v>265</v>
      </c>
      <c r="L157" s="75" t="s">
        <v>37</v>
      </c>
      <c r="M157" s="80">
        <v>20000</v>
      </c>
      <c r="N157" s="6">
        <v>20000</v>
      </c>
      <c r="O157" s="6">
        <v>30000</v>
      </c>
      <c r="P157" s="6">
        <v>30000</v>
      </c>
      <c r="Q157" s="6">
        <v>30000</v>
      </c>
      <c r="R157" s="7">
        <v>30000</v>
      </c>
      <c r="S157" s="877">
        <v>3</v>
      </c>
    </row>
    <row r="158" spans="1:19" s="23" customFormat="1" ht="76.5" customHeight="1">
      <c r="A158" s="876">
        <v>703</v>
      </c>
      <c r="B158" s="350" t="s">
        <v>632</v>
      </c>
      <c r="C158" s="84" t="s">
        <v>266</v>
      </c>
      <c r="D158" s="355" t="s">
        <v>267</v>
      </c>
      <c r="E158" s="341" t="s">
        <v>268</v>
      </c>
      <c r="F158" s="335" t="s">
        <v>52</v>
      </c>
      <c r="G158" s="674">
        <v>41275</v>
      </c>
      <c r="H158" s="552" t="s">
        <v>25</v>
      </c>
      <c r="I158" s="5" t="s">
        <v>43</v>
      </c>
      <c r="J158" s="76" t="s">
        <v>79</v>
      </c>
      <c r="K158" s="76" t="s">
        <v>269</v>
      </c>
      <c r="L158" s="5" t="s">
        <v>37</v>
      </c>
      <c r="M158" s="6">
        <v>20000</v>
      </c>
      <c r="N158" s="6">
        <v>0</v>
      </c>
      <c r="O158" s="6">
        <v>0</v>
      </c>
      <c r="P158" s="6">
        <v>0</v>
      </c>
      <c r="Q158" s="6">
        <v>0</v>
      </c>
      <c r="R158" s="6">
        <v>0</v>
      </c>
      <c r="S158" s="904">
        <v>3</v>
      </c>
    </row>
    <row r="159" spans="1:19" s="23" customFormat="1" ht="143.25" customHeight="1">
      <c r="A159" s="879"/>
      <c r="B159" s="351"/>
      <c r="C159" s="84" t="s">
        <v>510</v>
      </c>
      <c r="D159" s="356"/>
      <c r="E159" s="342"/>
      <c r="F159" s="336"/>
      <c r="G159" s="677"/>
      <c r="H159" s="724"/>
      <c r="I159" s="5" t="s">
        <v>43</v>
      </c>
      <c r="J159" s="5" t="s">
        <v>79</v>
      </c>
      <c r="K159" s="5" t="s">
        <v>511</v>
      </c>
      <c r="L159" s="77" t="s">
        <v>37</v>
      </c>
      <c r="M159" s="78"/>
      <c r="N159" s="78"/>
      <c r="O159" s="78">
        <v>13000</v>
      </c>
      <c r="P159" s="78">
        <v>12400</v>
      </c>
      <c r="Q159" s="78">
        <v>19100</v>
      </c>
      <c r="R159" s="108">
        <v>19100</v>
      </c>
      <c r="S159" s="904">
        <v>3</v>
      </c>
    </row>
    <row r="160" spans="1:19" s="23" customFormat="1" ht="177.75" customHeight="1">
      <c r="A160" s="880">
        <v>703</v>
      </c>
      <c r="B160" s="73" t="s">
        <v>633</v>
      </c>
      <c r="C160" s="84" t="s">
        <v>512</v>
      </c>
      <c r="D160" s="87" t="s">
        <v>574</v>
      </c>
      <c r="E160" s="97" t="s">
        <v>573</v>
      </c>
      <c r="F160" s="116"/>
      <c r="G160" s="716"/>
      <c r="H160" s="485"/>
      <c r="I160" s="75" t="s">
        <v>43</v>
      </c>
      <c r="J160" s="5" t="s">
        <v>79</v>
      </c>
      <c r="K160" s="5" t="s">
        <v>513</v>
      </c>
      <c r="L160" s="5" t="s">
        <v>37</v>
      </c>
      <c r="M160" s="78"/>
      <c r="N160" s="78"/>
      <c r="O160" s="78">
        <v>923600</v>
      </c>
      <c r="P160" s="78">
        <v>923600</v>
      </c>
      <c r="Q160" s="78">
        <v>923600</v>
      </c>
      <c r="R160" s="108">
        <v>923600</v>
      </c>
      <c r="S160" s="904">
        <v>3</v>
      </c>
    </row>
    <row r="161" spans="1:19" ht="159.75" customHeight="1">
      <c r="A161" s="898">
        <v>703</v>
      </c>
      <c r="B161" s="73" t="s">
        <v>634</v>
      </c>
      <c r="C161" s="17" t="s">
        <v>270</v>
      </c>
      <c r="D161" s="87" t="s">
        <v>271</v>
      </c>
      <c r="E161" s="13" t="s">
        <v>272</v>
      </c>
      <c r="F161" s="50" t="s">
        <v>52</v>
      </c>
      <c r="G161" s="692">
        <v>42440</v>
      </c>
      <c r="H161" s="49" t="s">
        <v>25</v>
      </c>
      <c r="I161" s="77" t="s">
        <v>43</v>
      </c>
      <c r="J161" s="77" t="s">
        <v>273</v>
      </c>
      <c r="K161" s="77" t="s">
        <v>274</v>
      </c>
      <c r="L161" s="77" t="s">
        <v>37</v>
      </c>
      <c r="M161" s="24">
        <v>5355300</v>
      </c>
      <c r="N161" s="24">
        <v>5238022.24</v>
      </c>
      <c r="O161" s="24">
        <v>5665900</v>
      </c>
      <c r="P161" s="24">
        <v>5909500</v>
      </c>
      <c r="Q161" s="24">
        <v>6145900</v>
      </c>
      <c r="R161" s="25">
        <v>6145900</v>
      </c>
      <c r="S161" s="904">
        <v>3</v>
      </c>
    </row>
    <row r="162" spans="1:19" ht="267.75" customHeight="1">
      <c r="A162" s="898">
        <v>703</v>
      </c>
      <c r="B162" s="73" t="s">
        <v>493</v>
      </c>
      <c r="C162" s="84" t="s">
        <v>275</v>
      </c>
      <c r="D162" s="43" t="s">
        <v>271</v>
      </c>
      <c r="E162" s="118" t="s">
        <v>276</v>
      </c>
      <c r="F162" s="74" t="s">
        <v>52</v>
      </c>
      <c r="G162" s="679">
        <v>42736</v>
      </c>
      <c r="H162" s="83" t="s">
        <v>25</v>
      </c>
      <c r="I162" s="77" t="s">
        <v>43</v>
      </c>
      <c r="J162" s="77" t="s">
        <v>273</v>
      </c>
      <c r="K162" s="77" t="s">
        <v>277</v>
      </c>
      <c r="L162" s="77" t="s">
        <v>201</v>
      </c>
      <c r="M162" s="24">
        <v>584300</v>
      </c>
      <c r="N162" s="24">
        <v>583477.4</v>
      </c>
      <c r="O162" s="24">
        <v>618200</v>
      </c>
      <c r="P162" s="24">
        <v>644800</v>
      </c>
      <c r="Q162" s="24">
        <v>670600</v>
      </c>
      <c r="R162" s="25">
        <v>670600</v>
      </c>
      <c r="S162" s="893">
        <v>3</v>
      </c>
    </row>
    <row r="163" spans="1:19" s="3" customFormat="1" ht="113.25" customHeight="1">
      <c r="A163" s="908">
        <v>703</v>
      </c>
      <c r="B163" s="350" t="s">
        <v>635</v>
      </c>
      <c r="C163" s="17" t="s">
        <v>572</v>
      </c>
      <c r="D163" s="355" t="s">
        <v>278</v>
      </c>
      <c r="E163" s="352" t="s">
        <v>279</v>
      </c>
      <c r="F163" s="350" t="s">
        <v>52</v>
      </c>
      <c r="G163" s="688">
        <v>41758</v>
      </c>
      <c r="H163" s="689" t="s">
        <v>280</v>
      </c>
      <c r="I163" s="16" t="s">
        <v>43</v>
      </c>
      <c r="J163" s="16" t="s">
        <v>281</v>
      </c>
      <c r="K163" s="16" t="s">
        <v>282</v>
      </c>
      <c r="L163" s="16" t="s">
        <v>37</v>
      </c>
      <c r="M163" s="14">
        <v>35924608</v>
      </c>
      <c r="N163" s="14">
        <v>33881254</v>
      </c>
      <c r="O163" s="14">
        <v>0</v>
      </c>
      <c r="P163" s="14">
        <v>0</v>
      </c>
      <c r="Q163" s="14">
        <v>0</v>
      </c>
      <c r="R163" s="14">
        <v>0</v>
      </c>
      <c r="S163" s="899">
        <v>3</v>
      </c>
    </row>
    <row r="164" spans="1:19" s="3" customFormat="1" ht="74.25" customHeight="1">
      <c r="A164" s="914"/>
      <c r="B164" s="351"/>
      <c r="C164" s="17" t="s">
        <v>516</v>
      </c>
      <c r="D164" s="356"/>
      <c r="E164" s="353"/>
      <c r="F164" s="351"/>
      <c r="G164" s="682"/>
      <c r="H164" s="691"/>
      <c r="I164" s="114" t="s">
        <v>43</v>
      </c>
      <c r="J164" s="114" t="s">
        <v>281</v>
      </c>
      <c r="K164" s="114" t="s">
        <v>517</v>
      </c>
      <c r="L164" s="114" t="s">
        <v>37</v>
      </c>
      <c r="M164" s="24"/>
      <c r="N164" s="24"/>
      <c r="O164" s="24">
        <v>33660000</v>
      </c>
      <c r="P164" s="24">
        <v>33660000</v>
      </c>
      <c r="Q164" s="24">
        <v>33660000</v>
      </c>
      <c r="R164" s="25">
        <v>33660000</v>
      </c>
      <c r="S164" s="915">
        <v>3</v>
      </c>
    </row>
    <row r="165" spans="1:19" s="3" customFormat="1" ht="169.5" customHeight="1">
      <c r="A165" s="916">
        <v>703</v>
      </c>
      <c r="B165" s="50" t="s">
        <v>636</v>
      </c>
      <c r="C165" s="86" t="s">
        <v>560</v>
      </c>
      <c r="D165" s="43" t="s">
        <v>278</v>
      </c>
      <c r="E165" s="13" t="s">
        <v>279</v>
      </c>
      <c r="F165" s="50" t="s">
        <v>52</v>
      </c>
      <c r="G165" s="692">
        <v>41758</v>
      </c>
      <c r="H165" s="716" t="s">
        <v>280</v>
      </c>
      <c r="I165" s="16" t="s">
        <v>43</v>
      </c>
      <c r="J165" s="16" t="s">
        <v>281</v>
      </c>
      <c r="K165" s="16" t="s">
        <v>561</v>
      </c>
      <c r="L165" s="16" t="s">
        <v>201</v>
      </c>
      <c r="M165" s="14">
        <v>200000</v>
      </c>
      <c r="N165" s="14">
        <v>199867.96</v>
      </c>
      <c r="O165" s="14"/>
      <c r="P165" s="14"/>
      <c r="Q165" s="14"/>
      <c r="R165" s="14"/>
      <c r="S165" s="917">
        <v>3</v>
      </c>
    </row>
    <row r="166" spans="1:19" s="3" customFormat="1" ht="110.25" customHeight="1">
      <c r="A166" s="908">
        <v>703</v>
      </c>
      <c r="B166" s="383" t="s">
        <v>637</v>
      </c>
      <c r="C166" s="17" t="s">
        <v>288</v>
      </c>
      <c r="D166" s="355" t="s">
        <v>278</v>
      </c>
      <c r="E166" s="352" t="s">
        <v>279</v>
      </c>
      <c r="F166" s="350" t="s">
        <v>52</v>
      </c>
      <c r="G166" s="688">
        <v>41758</v>
      </c>
      <c r="H166" s="689" t="s">
        <v>25</v>
      </c>
      <c r="I166" s="114" t="s">
        <v>43</v>
      </c>
      <c r="J166" s="16" t="s">
        <v>281</v>
      </c>
      <c r="K166" s="16" t="s">
        <v>289</v>
      </c>
      <c r="L166" s="16" t="s">
        <v>37</v>
      </c>
      <c r="M166" s="24">
        <v>10731600</v>
      </c>
      <c r="N166" s="24">
        <v>10120897.960000001</v>
      </c>
      <c r="O166" s="14">
        <v>0</v>
      </c>
      <c r="P166" s="14">
        <v>0</v>
      </c>
      <c r="Q166" s="24">
        <v>0</v>
      </c>
      <c r="R166" s="24">
        <v>0</v>
      </c>
      <c r="S166" s="899">
        <v>3</v>
      </c>
    </row>
    <row r="167" spans="1:19" s="3" customFormat="1" ht="69.75" customHeight="1">
      <c r="A167" s="914"/>
      <c r="B167" s="384"/>
      <c r="C167" s="84" t="s">
        <v>514</v>
      </c>
      <c r="D167" s="356"/>
      <c r="E167" s="353"/>
      <c r="F167" s="351"/>
      <c r="G167" s="682"/>
      <c r="H167" s="691"/>
      <c r="I167" s="16" t="s">
        <v>43</v>
      </c>
      <c r="J167" s="16" t="s">
        <v>281</v>
      </c>
      <c r="K167" s="16" t="s">
        <v>520</v>
      </c>
      <c r="L167" s="16" t="s">
        <v>37</v>
      </c>
      <c r="M167" s="14"/>
      <c r="N167" s="14"/>
      <c r="O167" s="14">
        <v>8415000</v>
      </c>
      <c r="P167" s="14">
        <v>8415000</v>
      </c>
      <c r="Q167" s="14">
        <v>8415000</v>
      </c>
      <c r="R167" s="15">
        <v>8415000</v>
      </c>
      <c r="S167" s="899">
        <v>3</v>
      </c>
    </row>
    <row r="168" spans="1:19" s="3" customFormat="1" ht="94.5" customHeight="1">
      <c r="A168" s="908">
        <v>703</v>
      </c>
      <c r="B168" s="350" t="s">
        <v>638</v>
      </c>
      <c r="C168" s="85" t="s">
        <v>283</v>
      </c>
      <c r="D168" s="355" t="s">
        <v>278</v>
      </c>
      <c r="E168" s="352" t="s">
        <v>279</v>
      </c>
      <c r="F168" s="350" t="s">
        <v>52</v>
      </c>
      <c r="G168" s="688">
        <v>41758</v>
      </c>
      <c r="H168" s="689" t="s">
        <v>280</v>
      </c>
      <c r="I168" s="26" t="s">
        <v>43</v>
      </c>
      <c r="J168" s="26" t="s">
        <v>281</v>
      </c>
      <c r="K168" s="26" t="s">
        <v>284</v>
      </c>
      <c r="L168" s="26" t="s">
        <v>37</v>
      </c>
      <c r="M168" s="27">
        <v>920000</v>
      </c>
      <c r="N168" s="27">
        <v>750000</v>
      </c>
      <c r="O168" s="27">
        <v>0</v>
      </c>
      <c r="P168" s="27">
        <v>0</v>
      </c>
      <c r="Q168" s="27">
        <v>0</v>
      </c>
      <c r="R168" s="27">
        <v>0</v>
      </c>
      <c r="S168" s="917">
        <v>3</v>
      </c>
    </row>
    <row r="169" spans="1:19" s="3" customFormat="1" ht="67.5" customHeight="1">
      <c r="A169" s="914"/>
      <c r="B169" s="351"/>
      <c r="C169" s="17" t="s">
        <v>514</v>
      </c>
      <c r="D169" s="356"/>
      <c r="E169" s="353"/>
      <c r="F169" s="351"/>
      <c r="G169" s="682"/>
      <c r="H169" s="691"/>
      <c r="I169" s="16" t="s">
        <v>43</v>
      </c>
      <c r="J169" s="16" t="s">
        <v>281</v>
      </c>
      <c r="K169" s="16" t="s">
        <v>515</v>
      </c>
      <c r="L169" s="16" t="s">
        <v>37</v>
      </c>
      <c r="M169" s="14"/>
      <c r="N169" s="14"/>
      <c r="O169" s="14">
        <v>900500</v>
      </c>
      <c r="P169" s="14">
        <v>900500</v>
      </c>
      <c r="Q169" s="14">
        <v>900500</v>
      </c>
      <c r="R169" s="15">
        <v>900500</v>
      </c>
      <c r="S169" s="899">
        <v>3</v>
      </c>
    </row>
    <row r="170" spans="1:19" s="3" customFormat="1" ht="186.75" customHeight="1">
      <c r="A170" s="908">
        <v>703</v>
      </c>
      <c r="B170" s="350" t="s">
        <v>494</v>
      </c>
      <c r="C170" s="84" t="s">
        <v>285</v>
      </c>
      <c r="D170" s="355" t="s">
        <v>278</v>
      </c>
      <c r="E170" s="352" t="s">
        <v>286</v>
      </c>
      <c r="F170" s="350" t="s">
        <v>52</v>
      </c>
      <c r="G170" s="688">
        <v>42668</v>
      </c>
      <c r="H170" s="689">
        <v>46022</v>
      </c>
      <c r="I170" s="114" t="s">
        <v>43</v>
      </c>
      <c r="J170" s="114" t="s">
        <v>281</v>
      </c>
      <c r="K170" s="114" t="s">
        <v>287</v>
      </c>
      <c r="L170" s="114" t="s">
        <v>201</v>
      </c>
      <c r="M170" s="24">
        <v>30554600</v>
      </c>
      <c r="N170" s="24">
        <v>29783306.719999999</v>
      </c>
      <c r="O170" s="24">
        <v>0</v>
      </c>
      <c r="P170" s="24">
        <v>0</v>
      </c>
      <c r="Q170" s="24">
        <v>0</v>
      </c>
      <c r="R170" s="25">
        <v>0</v>
      </c>
      <c r="S170" s="915">
        <v>3</v>
      </c>
    </row>
    <row r="171" spans="1:19" s="3" customFormat="1" ht="198" customHeight="1">
      <c r="A171" s="914"/>
      <c r="B171" s="351"/>
      <c r="C171" s="84" t="s">
        <v>518</v>
      </c>
      <c r="D171" s="356"/>
      <c r="E171" s="353"/>
      <c r="F171" s="351"/>
      <c r="G171" s="682"/>
      <c r="H171" s="691"/>
      <c r="I171" s="114" t="s">
        <v>43</v>
      </c>
      <c r="J171" s="114" t="s">
        <v>281</v>
      </c>
      <c r="K171" s="114" t="s">
        <v>519</v>
      </c>
      <c r="L171" s="114" t="s">
        <v>201</v>
      </c>
      <c r="M171" s="24"/>
      <c r="N171" s="24"/>
      <c r="O171" s="24">
        <v>38684500</v>
      </c>
      <c r="P171" s="24">
        <v>39684500</v>
      </c>
      <c r="Q171" s="24">
        <v>40684500</v>
      </c>
      <c r="R171" s="25">
        <v>40684500</v>
      </c>
      <c r="S171" s="915">
        <v>3</v>
      </c>
    </row>
    <row r="172" spans="1:19" s="3" customFormat="1" ht="160.5" customHeight="1">
      <c r="A172" s="916">
        <v>703</v>
      </c>
      <c r="B172" s="124" t="s">
        <v>639</v>
      </c>
      <c r="C172" s="17" t="s">
        <v>290</v>
      </c>
      <c r="D172" s="43" t="s">
        <v>278</v>
      </c>
      <c r="E172" s="13" t="s">
        <v>291</v>
      </c>
      <c r="F172" s="50" t="s">
        <v>292</v>
      </c>
      <c r="G172" s="692">
        <v>44972</v>
      </c>
      <c r="H172" s="721" t="s">
        <v>72</v>
      </c>
      <c r="I172" s="114" t="s">
        <v>43</v>
      </c>
      <c r="J172" s="16" t="s">
        <v>281</v>
      </c>
      <c r="K172" s="16" t="s">
        <v>293</v>
      </c>
      <c r="L172" s="115" t="s">
        <v>38</v>
      </c>
      <c r="M172" s="24">
        <v>22101</v>
      </c>
      <c r="N172" s="24">
        <v>22100.62</v>
      </c>
      <c r="O172" s="14">
        <v>0</v>
      </c>
      <c r="P172" s="14"/>
      <c r="Q172" s="24"/>
      <c r="R172" s="24"/>
      <c r="S172" s="917">
        <v>3</v>
      </c>
    </row>
    <row r="173" spans="1:19" s="3" customFormat="1" ht="125.25" customHeight="1">
      <c r="A173" s="905">
        <v>703</v>
      </c>
      <c r="B173" s="124" t="s">
        <v>640</v>
      </c>
      <c r="C173" s="85" t="s">
        <v>294</v>
      </c>
      <c r="D173" s="88" t="s">
        <v>278</v>
      </c>
      <c r="E173" s="352" t="s">
        <v>295</v>
      </c>
      <c r="F173" s="350" t="s">
        <v>52</v>
      </c>
      <c r="G173" s="688">
        <v>43580</v>
      </c>
      <c r="H173" s="689" t="s">
        <v>25</v>
      </c>
      <c r="I173" s="114" t="s">
        <v>43</v>
      </c>
      <c r="J173" s="26" t="s">
        <v>281</v>
      </c>
      <c r="K173" s="26" t="s">
        <v>296</v>
      </c>
      <c r="L173" s="115" t="s">
        <v>297</v>
      </c>
      <c r="M173" s="24">
        <v>2400000</v>
      </c>
      <c r="N173" s="24">
        <v>0</v>
      </c>
      <c r="O173" s="27">
        <v>0</v>
      </c>
      <c r="P173" s="27"/>
      <c r="Q173" s="24"/>
      <c r="R173" s="24"/>
      <c r="S173" s="899">
        <v>3</v>
      </c>
    </row>
    <row r="174" spans="1:19" s="3" customFormat="1" ht="170.25" customHeight="1">
      <c r="A174" s="916">
        <v>703</v>
      </c>
      <c r="B174" s="124" t="s">
        <v>321</v>
      </c>
      <c r="C174" s="17" t="s">
        <v>298</v>
      </c>
      <c r="D174" s="43" t="s">
        <v>278</v>
      </c>
      <c r="E174" s="353"/>
      <c r="F174" s="351"/>
      <c r="G174" s="682"/>
      <c r="H174" s="691"/>
      <c r="I174" s="114" t="s">
        <v>43</v>
      </c>
      <c r="J174" s="16" t="s">
        <v>281</v>
      </c>
      <c r="K174" s="16" t="s">
        <v>299</v>
      </c>
      <c r="L174" s="115" t="s">
        <v>297</v>
      </c>
      <c r="M174" s="24">
        <v>5000000</v>
      </c>
      <c r="N174" s="24">
        <v>0</v>
      </c>
      <c r="O174" s="14">
        <v>0</v>
      </c>
      <c r="P174" s="14"/>
      <c r="Q174" s="24"/>
      <c r="R174" s="24"/>
      <c r="S174" s="917">
        <v>3</v>
      </c>
    </row>
    <row r="175" spans="1:19" ht="204" customHeight="1">
      <c r="A175" s="898">
        <v>703</v>
      </c>
      <c r="B175" s="55" t="s">
        <v>641</v>
      </c>
      <c r="C175" s="84" t="s">
        <v>300</v>
      </c>
      <c r="D175" s="88" t="s">
        <v>301</v>
      </c>
      <c r="E175" s="106" t="s">
        <v>302</v>
      </c>
      <c r="F175" s="50" t="s">
        <v>52</v>
      </c>
      <c r="G175" s="692">
        <v>43066</v>
      </c>
      <c r="H175" s="49" t="s">
        <v>25</v>
      </c>
      <c r="I175" s="16" t="s">
        <v>43</v>
      </c>
      <c r="J175" s="16" t="s">
        <v>19</v>
      </c>
      <c r="K175" s="16" t="s">
        <v>303</v>
      </c>
      <c r="L175" s="115" t="s">
        <v>37</v>
      </c>
      <c r="M175" s="14">
        <v>450000</v>
      </c>
      <c r="N175" s="14">
        <v>449088</v>
      </c>
      <c r="O175" s="14">
        <v>250000</v>
      </c>
      <c r="P175" s="14">
        <v>250000</v>
      </c>
      <c r="Q175" s="14">
        <v>250000</v>
      </c>
      <c r="R175" s="15">
        <v>250000</v>
      </c>
      <c r="S175" s="915">
        <v>3</v>
      </c>
    </row>
    <row r="176" spans="1:19" ht="124.5" customHeight="1">
      <c r="A176" s="898">
        <v>703</v>
      </c>
      <c r="B176" s="125" t="s">
        <v>495</v>
      </c>
      <c r="C176" s="84" t="s">
        <v>304</v>
      </c>
      <c r="D176" s="87" t="s">
        <v>305</v>
      </c>
      <c r="E176" s="97" t="s">
        <v>306</v>
      </c>
      <c r="F176" s="102" t="s">
        <v>52</v>
      </c>
      <c r="G176" s="678">
        <v>42971</v>
      </c>
      <c r="H176" s="723" t="s">
        <v>25</v>
      </c>
      <c r="I176" s="115" t="s">
        <v>43</v>
      </c>
      <c r="J176" s="115" t="s">
        <v>19</v>
      </c>
      <c r="K176" s="115" t="s">
        <v>307</v>
      </c>
      <c r="L176" s="115" t="s">
        <v>37</v>
      </c>
      <c r="M176" s="14">
        <v>0</v>
      </c>
      <c r="N176" s="14">
        <v>0</v>
      </c>
      <c r="O176" s="14">
        <v>903000</v>
      </c>
      <c r="P176" s="14">
        <v>200000</v>
      </c>
      <c r="Q176" s="14">
        <v>200000</v>
      </c>
      <c r="R176" s="15">
        <v>200000</v>
      </c>
      <c r="S176" s="915">
        <v>3</v>
      </c>
    </row>
    <row r="177" spans="1:19" ht="82.5" customHeight="1">
      <c r="A177" s="898">
        <v>703</v>
      </c>
      <c r="B177" s="73" t="s">
        <v>642</v>
      </c>
      <c r="C177" s="84" t="s">
        <v>308</v>
      </c>
      <c r="D177" s="87" t="s">
        <v>309</v>
      </c>
      <c r="E177" s="352" t="s">
        <v>310</v>
      </c>
      <c r="F177" s="350" t="s">
        <v>52</v>
      </c>
      <c r="G177" s="688" t="s">
        <v>311</v>
      </c>
      <c r="H177" s="349" t="s">
        <v>25</v>
      </c>
      <c r="I177" s="115" t="s">
        <v>43</v>
      </c>
      <c r="J177" s="115" t="s">
        <v>19</v>
      </c>
      <c r="K177" s="115" t="s">
        <v>312</v>
      </c>
      <c r="L177" s="115" t="s">
        <v>37</v>
      </c>
      <c r="M177" s="14">
        <v>376900</v>
      </c>
      <c r="N177" s="14">
        <v>245881.38</v>
      </c>
      <c r="O177" s="14">
        <v>358000</v>
      </c>
      <c r="P177" s="14">
        <v>393000</v>
      </c>
      <c r="Q177" s="14">
        <v>393000</v>
      </c>
      <c r="R177" s="15">
        <v>393000</v>
      </c>
      <c r="S177" s="915">
        <v>3</v>
      </c>
    </row>
    <row r="178" spans="1:19" ht="85.5" customHeight="1">
      <c r="A178" s="898">
        <v>703</v>
      </c>
      <c r="B178" s="73" t="s">
        <v>643</v>
      </c>
      <c r="C178" s="84" t="s">
        <v>313</v>
      </c>
      <c r="D178" s="87" t="s">
        <v>309</v>
      </c>
      <c r="E178" s="387"/>
      <c r="F178" s="386"/>
      <c r="G178" s="681"/>
      <c r="H178" s="379"/>
      <c r="I178" s="16" t="s">
        <v>43</v>
      </c>
      <c r="J178" s="16" t="s">
        <v>19</v>
      </c>
      <c r="K178" s="16" t="s">
        <v>314</v>
      </c>
      <c r="L178" s="16" t="s">
        <v>37</v>
      </c>
      <c r="M178" s="14">
        <v>112600</v>
      </c>
      <c r="N178" s="14">
        <v>73445.100000000006</v>
      </c>
      <c r="O178" s="14">
        <v>89500</v>
      </c>
      <c r="P178" s="14">
        <v>98300</v>
      </c>
      <c r="Q178" s="14">
        <v>98300</v>
      </c>
      <c r="R178" s="15">
        <v>98300</v>
      </c>
      <c r="S178" s="915">
        <v>3</v>
      </c>
    </row>
    <row r="179" spans="1:19" ht="67.5" customHeight="1">
      <c r="A179" s="898">
        <v>703</v>
      </c>
      <c r="B179" s="73" t="s">
        <v>644</v>
      </c>
      <c r="C179" s="84" t="s">
        <v>315</v>
      </c>
      <c r="D179" s="87" t="s">
        <v>309</v>
      </c>
      <c r="E179" s="353"/>
      <c r="F179" s="351"/>
      <c r="G179" s="682"/>
      <c r="H179" s="275"/>
      <c r="I179" s="16" t="s">
        <v>43</v>
      </c>
      <c r="J179" s="16" t="s">
        <v>19</v>
      </c>
      <c r="K179" s="114" t="s">
        <v>316</v>
      </c>
      <c r="L179" s="114" t="s">
        <v>37</v>
      </c>
      <c r="M179" s="14">
        <v>1089000</v>
      </c>
      <c r="N179" s="14">
        <v>1089000</v>
      </c>
      <c r="O179" s="14">
        <v>1859700</v>
      </c>
      <c r="P179" s="14">
        <v>0</v>
      </c>
      <c r="Q179" s="14">
        <v>0</v>
      </c>
      <c r="R179" s="15">
        <v>0</v>
      </c>
      <c r="S179" s="915">
        <v>3</v>
      </c>
    </row>
    <row r="180" spans="1:19" ht="41.25" customHeight="1">
      <c r="A180" s="880">
        <v>703</v>
      </c>
      <c r="B180" s="73" t="s">
        <v>645</v>
      </c>
      <c r="C180" s="84" t="s">
        <v>317</v>
      </c>
      <c r="D180" s="616" t="s">
        <v>318</v>
      </c>
      <c r="E180" s="341" t="s">
        <v>295</v>
      </c>
      <c r="F180" s="335" t="s">
        <v>52</v>
      </c>
      <c r="G180" s="674">
        <v>43580</v>
      </c>
      <c r="H180" s="552" t="s">
        <v>25</v>
      </c>
      <c r="I180" s="5" t="s">
        <v>79</v>
      </c>
      <c r="J180" s="5" t="s">
        <v>319</v>
      </c>
      <c r="K180" s="77" t="s">
        <v>320</v>
      </c>
      <c r="L180" s="77" t="s">
        <v>29</v>
      </c>
      <c r="M180" s="6">
        <v>141500</v>
      </c>
      <c r="N180" s="6">
        <v>141500</v>
      </c>
      <c r="O180" s="6">
        <f>O181</f>
        <v>141500</v>
      </c>
      <c r="P180" s="6">
        <f>P181</f>
        <v>141500</v>
      </c>
      <c r="Q180" s="6">
        <f>Q181</f>
        <v>141500</v>
      </c>
      <c r="R180" s="7">
        <f>R181</f>
        <v>141500</v>
      </c>
      <c r="S180" s="877">
        <v>3</v>
      </c>
    </row>
    <row r="181" spans="1:19" ht="41.25" customHeight="1">
      <c r="A181" s="880">
        <v>703</v>
      </c>
      <c r="B181" s="73" t="s">
        <v>646</v>
      </c>
      <c r="C181" s="84" t="s">
        <v>317</v>
      </c>
      <c r="D181" s="129" t="s">
        <v>318</v>
      </c>
      <c r="E181" s="354"/>
      <c r="F181" s="385"/>
      <c r="G181" s="676"/>
      <c r="H181" s="725"/>
      <c r="I181" s="122" t="s">
        <v>79</v>
      </c>
      <c r="J181" s="122" t="s">
        <v>319</v>
      </c>
      <c r="K181" s="121" t="s">
        <v>320</v>
      </c>
      <c r="L181" s="121" t="s">
        <v>37</v>
      </c>
      <c r="M181" s="119">
        <v>141500</v>
      </c>
      <c r="N181" s="119">
        <v>141500</v>
      </c>
      <c r="O181" s="119">
        <v>141500</v>
      </c>
      <c r="P181" s="119">
        <v>141500</v>
      </c>
      <c r="Q181" s="119">
        <v>141500</v>
      </c>
      <c r="R181" s="119">
        <v>141500</v>
      </c>
      <c r="S181" s="877">
        <v>3</v>
      </c>
    </row>
    <row r="182" spans="1:19" ht="121.5" customHeight="1">
      <c r="A182" s="897">
        <v>703</v>
      </c>
      <c r="B182" s="50" t="s">
        <v>647</v>
      </c>
      <c r="C182" s="17" t="s">
        <v>322</v>
      </c>
      <c r="D182" s="616" t="s">
        <v>318</v>
      </c>
      <c r="E182" s="354"/>
      <c r="F182" s="385"/>
      <c r="G182" s="676"/>
      <c r="H182" s="725"/>
      <c r="I182" s="77" t="s">
        <v>79</v>
      </c>
      <c r="J182" s="77" t="s">
        <v>319</v>
      </c>
      <c r="K182" s="77" t="s">
        <v>323</v>
      </c>
      <c r="L182" s="77" t="s">
        <v>297</v>
      </c>
      <c r="M182" s="6">
        <v>3283200</v>
      </c>
      <c r="N182" s="6">
        <v>3283200</v>
      </c>
      <c r="O182" s="6">
        <v>0</v>
      </c>
      <c r="P182" s="6">
        <v>0</v>
      </c>
      <c r="Q182" s="6">
        <v>0</v>
      </c>
      <c r="R182" s="6">
        <v>0</v>
      </c>
      <c r="S182" s="877">
        <v>3</v>
      </c>
    </row>
    <row r="183" spans="1:19" ht="99.75" customHeight="1">
      <c r="A183" s="897">
        <v>703</v>
      </c>
      <c r="B183" s="50" t="s">
        <v>648</v>
      </c>
      <c r="C183" s="17" t="s">
        <v>324</v>
      </c>
      <c r="D183" s="616" t="s">
        <v>318</v>
      </c>
      <c r="E183" s="354"/>
      <c r="F183" s="385"/>
      <c r="G183" s="676"/>
      <c r="H183" s="725"/>
      <c r="I183" s="77" t="s">
        <v>79</v>
      </c>
      <c r="J183" s="77" t="s">
        <v>319</v>
      </c>
      <c r="K183" s="77" t="s">
        <v>325</v>
      </c>
      <c r="L183" s="77" t="s">
        <v>297</v>
      </c>
      <c r="M183" s="6">
        <v>3136700</v>
      </c>
      <c r="N183" s="6">
        <v>3136700</v>
      </c>
      <c r="O183" s="6">
        <v>0</v>
      </c>
      <c r="P183" s="6">
        <v>0</v>
      </c>
      <c r="Q183" s="6">
        <v>0</v>
      </c>
      <c r="R183" s="6">
        <v>0</v>
      </c>
      <c r="S183" s="877">
        <v>3</v>
      </c>
    </row>
    <row r="184" spans="1:19" ht="116.25" customHeight="1">
      <c r="A184" s="897">
        <v>703</v>
      </c>
      <c r="B184" s="50" t="s">
        <v>649</v>
      </c>
      <c r="C184" s="17" t="s">
        <v>326</v>
      </c>
      <c r="D184" s="616" t="s">
        <v>318</v>
      </c>
      <c r="E184" s="354"/>
      <c r="F184" s="385"/>
      <c r="G184" s="676"/>
      <c r="H184" s="725"/>
      <c r="I184" s="77" t="s">
        <v>79</v>
      </c>
      <c r="J184" s="77" t="s">
        <v>319</v>
      </c>
      <c r="K184" s="77" t="s">
        <v>327</v>
      </c>
      <c r="L184" s="77" t="s">
        <v>297</v>
      </c>
      <c r="M184" s="6">
        <v>2056400</v>
      </c>
      <c r="N184" s="6">
        <v>2056400</v>
      </c>
      <c r="O184" s="6">
        <v>0</v>
      </c>
      <c r="P184" s="6">
        <v>0</v>
      </c>
      <c r="Q184" s="6">
        <v>0</v>
      </c>
      <c r="R184" s="6">
        <v>0</v>
      </c>
      <c r="S184" s="877">
        <v>3</v>
      </c>
    </row>
    <row r="185" spans="1:19" ht="118.5" customHeight="1">
      <c r="A185" s="897">
        <v>703</v>
      </c>
      <c r="B185" s="50" t="s">
        <v>339</v>
      </c>
      <c r="C185" s="17" t="s">
        <v>328</v>
      </c>
      <c r="D185" s="616" t="s">
        <v>318</v>
      </c>
      <c r="E185" s="354"/>
      <c r="F185" s="385"/>
      <c r="G185" s="676"/>
      <c r="H185" s="725"/>
      <c r="I185" s="77" t="s">
        <v>79</v>
      </c>
      <c r="J185" s="77" t="s">
        <v>319</v>
      </c>
      <c r="K185" s="77" t="s">
        <v>329</v>
      </c>
      <c r="L185" s="77" t="s">
        <v>297</v>
      </c>
      <c r="M185" s="6">
        <v>1112111.5</v>
      </c>
      <c r="N185" s="6">
        <v>1112041.5</v>
      </c>
      <c r="O185" s="6">
        <v>0</v>
      </c>
      <c r="P185" s="6">
        <v>0</v>
      </c>
      <c r="Q185" s="6">
        <v>0</v>
      </c>
      <c r="R185" s="6">
        <v>0</v>
      </c>
      <c r="S185" s="877">
        <v>3</v>
      </c>
    </row>
    <row r="186" spans="1:19" ht="104.25" customHeight="1">
      <c r="A186" s="897">
        <v>703</v>
      </c>
      <c r="B186" s="50" t="s">
        <v>496</v>
      </c>
      <c r="C186" s="17" t="s">
        <v>330</v>
      </c>
      <c r="D186" s="616" t="s">
        <v>318</v>
      </c>
      <c r="E186" s="354"/>
      <c r="F186" s="385"/>
      <c r="G186" s="676"/>
      <c r="H186" s="725"/>
      <c r="I186" s="77" t="s">
        <v>79</v>
      </c>
      <c r="J186" s="77" t="s">
        <v>319</v>
      </c>
      <c r="K186" s="77" t="s">
        <v>331</v>
      </c>
      <c r="L186" s="77" t="s">
        <v>297</v>
      </c>
      <c r="M186" s="6">
        <v>2627088.5</v>
      </c>
      <c r="N186" s="6">
        <v>2627087.58</v>
      </c>
      <c r="O186" s="6">
        <v>0</v>
      </c>
      <c r="P186" s="6">
        <v>0</v>
      </c>
      <c r="Q186" s="6">
        <v>0</v>
      </c>
      <c r="R186" s="6">
        <v>0</v>
      </c>
      <c r="S186" s="877">
        <v>3</v>
      </c>
    </row>
    <row r="187" spans="1:19" ht="132" customHeight="1">
      <c r="A187" s="897">
        <v>703</v>
      </c>
      <c r="B187" s="50" t="s">
        <v>601</v>
      </c>
      <c r="C187" s="17" t="s">
        <v>332</v>
      </c>
      <c r="D187" s="616" t="s">
        <v>318</v>
      </c>
      <c r="E187" s="354"/>
      <c r="F187" s="385"/>
      <c r="G187" s="676"/>
      <c r="H187" s="725"/>
      <c r="I187" s="77" t="s">
        <v>79</v>
      </c>
      <c r="J187" s="77" t="s">
        <v>319</v>
      </c>
      <c r="K187" s="77" t="s">
        <v>333</v>
      </c>
      <c r="L187" s="77" t="s">
        <v>297</v>
      </c>
      <c r="M187" s="6">
        <v>728900</v>
      </c>
      <c r="N187" s="6">
        <v>728807.6</v>
      </c>
      <c r="O187" s="6">
        <v>0</v>
      </c>
      <c r="P187" s="6">
        <v>0</v>
      </c>
      <c r="Q187" s="6">
        <v>0</v>
      </c>
      <c r="R187" s="6">
        <v>0</v>
      </c>
      <c r="S187" s="877">
        <v>3</v>
      </c>
    </row>
    <row r="188" spans="1:19" s="28" customFormat="1" ht="84.75" customHeight="1">
      <c r="A188" s="918">
        <v>703</v>
      </c>
      <c r="B188" s="47" t="s">
        <v>497</v>
      </c>
      <c r="C188" s="84" t="s">
        <v>334</v>
      </c>
      <c r="D188" s="129" t="s">
        <v>318</v>
      </c>
      <c r="E188" s="354"/>
      <c r="F188" s="385"/>
      <c r="G188" s="676"/>
      <c r="H188" s="725"/>
      <c r="I188" s="77" t="s">
        <v>79</v>
      </c>
      <c r="J188" s="77" t="s">
        <v>319</v>
      </c>
      <c r="K188" s="77" t="s">
        <v>336</v>
      </c>
      <c r="L188" s="77" t="s">
        <v>111</v>
      </c>
      <c r="M188" s="6">
        <v>819500</v>
      </c>
      <c r="N188" s="6">
        <v>451164.78</v>
      </c>
      <c r="O188" s="6">
        <v>0</v>
      </c>
      <c r="P188" s="6">
        <v>0</v>
      </c>
      <c r="Q188" s="6"/>
      <c r="R188" s="6"/>
      <c r="S188" s="877">
        <v>3</v>
      </c>
    </row>
    <row r="189" spans="1:19" s="28" customFormat="1" ht="70.5" customHeight="1">
      <c r="A189" s="880">
        <v>703</v>
      </c>
      <c r="B189" s="73" t="s">
        <v>650</v>
      </c>
      <c r="C189" s="84" t="s">
        <v>335</v>
      </c>
      <c r="D189" s="87" t="s">
        <v>318</v>
      </c>
      <c r="E189" s="354"/>
      <c r="F189" s="385"/>
      <c r="G189" s="676"/>
      <c r="H189" s="725"/>
      <c r="I189" s="77" t="s">
        <v>79</v>
      </c>
      <c r="J189" s="77" t="s">
        <v>319</v>
      </c>
      <c r="K189" s="77" t="s">
        <v>336</v>
      </c>
      <c r="L189" s="77" t="s">
        <v>297</v>
      </c>
      <c r="M189" s="6">
        <v>9279800</v>
      </c>
      <c r="N189" s="6">
        <v>8369528.0899999999</v>
      </c>
      <c r="O189" s="6">
        <v>0</v>
      </c>
      <c r="P189" s="6">
        <v>0</v>
      </c>
      <c r="Q189" s="6">
        <v>0</v>
      </c>
      <c r="R189" s="6">
        <v>0</v>
      </c>
      <c r="S189" s="877">
        <v>3</v>
      </c>
    </row>
    <row r="190" spans="1:19" s="28" customFormat="1" ht="136.5" customHeight="1">
      <c r="A190" s="880">
        <v>703</v>
      </c>
      <c r="B190" s="73" t="s">
        <v>651</v>
      </c>
      <c r="C190" s="17" t="s">
        <v>337</v>
      </c>
      <c r="D190" s="87" t="s">
        <v>318</v>
      </c>
      <c r="E190" s="342"/>
      <c r="F190" s="336"/>
      <c r="G190" s="677"/>
      <c r="H190" s="724"/>
      <c r="I190" s="77" t="s">
        <v>79</v>
      </c>
      <c r="J190" s="77" t="s">
        <v>319</v>
      </c>
      <c r="K190" s="77" t="s">
        <v>338</v>
      </c>
      <c r="L190" s="77" t="s">
        <v>297</v>
      </c>
      <c r="M190" s="78">
        <v>26095200</v>
      </c>
      <c r="N190" s="78">
        <v>25017900</v>
      </c>
      <c r="O190" s="78">
        <v>0</v>
      </c>
      <c r="P190" s="78"/>
      <c r="Q190" s="78"/>
      <c r="R190" s="78"/>
      <c r="S190" s="877">
        <v>3</v>
      </c>
    </row>
    <row r="191" spans="1:19" s="28" customFormat="1" ht="106.5" customHeight="1">
      <c r="A191" s="880">
        <v>703</v>
      </c>
      <c r="B191" s="73" t="s">
        <v>498</v>
      </c>
      <c r="C191" s="84" t="s">
        <v>548</v>
      </c>
      <c r="D191" s="129" t="s">
        <v>373</v>
      </c>
      <c r="E191" s="341" t="s">
        <v>374</v>
      </c>
      <c r="F191" s="51" t="s">
        <v>52</v>
      </c>
      <c r="G191" s="726">
        <v>41561</v>
      </c>
      <c r="H191" s="126" t="s">
        <v>25</v>
      </c>
      <c r="I191" s="77" t="s">
        <v>79</v>
      </c>
      <c r="J191" s="77" t="s">
        <v>319</v>
      </c>
      <c r="K191" s="77" t="s">
        <v>549</v>
      </c>
      <c r="L191" s="77" t="s">
        <v>37</v>
      </c>
      <c r="M191" s="78"/>
      <c r="N191" s="78"/>
      <c r="O191" s="78">
        <v>0</v>
      </c>
      <c r="P191" s="78">
        <v>72000000</v>
      </c>
      <c r="Q191" s="78">
        <v>0</v>
      </c>
      <c r="R191" s="78">
        <v>0</v>
      </c>
      <c r="S191" s="877">
        <v>3</v>
      </c>
    </row>
    <row r="192" spans="1:19" s="28" customFormat="1" ht="120" customHeight="1">
      <c r="A192" s="880">
        <v>703</v>
      </c>
      <c r="B192" s="73" t="s">
        <v>499</v>
      </c>
      <c r="C192" s="84" t="s">
        <v>550</v>
      </c>
      <c r="D192" s="131"/>
      <c r="E192" s="342"/>
      <c r="F192" s="56"/>
      <c r="G192" s="727"/>
      <c r="H192" s="127"/>
      <c r="I192" s="77" t="s">
        <v>79</v>
      </c>
      <c r="J192" s="77" t="s">
        <v>319</v>
      </c>
      <c r="K192" s="77" t="s">
        <v>551</v>
      </c>
      <c r="L192" s="77" t="s">
        <v>37</v>
      </c>
      <c r="M192" s="78"/>
      <c r="N192" s="78"/>
      <c r="O192" s="78">
        <v>0</v>
      </c>
      <c r="P192" s="78">
        <v>728000</v>
      </c>
      <c r="Q192" s="78">
        <v>0</v>
      </c>
      <c r="R192" s="78">
        <v>0</v>
      </c>
      <c r="S192" s="877">
        <v>3</v>
      </c>
    </row>
    <row r="193" spans="1:19" s="28" customFormat="1" ht="130.5" customHeight="1">
      <c r="A193" s="880">
        <v>703</v>
      </c>
      <c r="B193" s="73" t="s">
        <v>500</v>
      </c>
      <c r="C193" s="84" t="s">
        <v>340</v>
      </c>
      <c r="D193" s="616" t="s">
        <v>318</v>
      </c>
      <c r="E193" s="42" t="s">
        <v>575</v>
      </c>
      <c r="F193" s="56" t="s">
        <v>52</v>
      </c>
      <c r="G193" s="728">
        <v>41561</v>
      </c>
      <c r="H193" s="83" t="s">
        <v>576</v>
      </c>
      <c r="I193" s="77" t="s">
        <v>79</v>
      </c>
      <c r="J193" s="77" t="s">
        <v>319</v>
      </c>
      <c r="K193" s="77" t="s">
        <v>341</v>
      </c>
      <c r="L193" s="77" t="s">
        <v>37</v>
      </c>
      <c r="M193" s="78">
        <v>1700000</v>
      </c>
      <c r="N193" s="78">
        <v>1699999.91</v>
      </c>
      <c r="O193" s="78"/>
      <c r="P193" s="78"/>
      <c r="Q193" s="78"/>
      <c r="R193" s="78"/>
      <c r="S193" s="877">
        <v>3</v>
      </c>
    </row>
    <row r="194" spans="1:19" s="28" customFormat="1" ht="235.5" customHeight="1">
      <c r="A194" s="876">
        <v>703</v>
      </c>
      <c r="B194" s="350" t="s">
        <v>652</v>
      </c>
      <c r="C194" s="380" t="s">
        <v>343</v>
      </c>
      <c r="D194" s="332" t="s">
        <v>318</v>
      </c>
      <c r="E194" s="341" t="s">
        <v>295</v>
      </c>
      <c r="F194" s="335" t="s">
        <v>342</v>
      </c>
      <c r="G194" s="674">
        <v>43580</v>
      </c>
      <c r="H194" s="552" t="s">
        <v>25</v>
      </c>
      <c r="I194" s="5" t="s">
        <v>79</v>
      </c>
      <c r="J194" s="5" t="s">
        <v>319</v>
      </c>
      <c r="K194" s="5" t="s">
        <v>344</v>
      </c>
      <c r="L194" s="5" t="s">
        <v>297</v>
      </c>
      <c r="M194" s="6">
        <v>96000</v>
      </c>
      <c r="N194" s="6">
        <v>96000</v>
      </c>
      <c r="O194" s="6">
        <v>0</v>
      </c>
      <c r="P194" s="6">
        <v>0</v>
      </c>
      <c r="Q194" s="6">
        <v>0</v>
      </c>
      <c r="R194" s="6">
        <v>0</v>
      </c>
      <c r="S194" s="904">
        <v>3</v>
      </c>
    </row>
    <row r="195" spans="1:19" s="28" customFormat="1" ht="59.25" customHeight="1">
      <c r="A195" s="879"/>
      <c r="B195" s="351"/>
      <c r="C195" s="382"/>
      <c r="D195" s="334"/>
      <c r="E195" s="342"/>
      <c r="F195" s="336"/>
      <c r="G195" s="677"/>
      <c r="H195" s="724"/>
      <c r="I195" s="5" t="s">
        <v>79</v>
      </c>
      <c r="J195" s="5" t="s">
        <v>319</v>
      </c>
      <c r="K195" s="5" t="s">
        <v>344</v>
      </c>
      <c r="L195" s="5" t="s">
        <v>111</v>
      </c>
      <c r="M195" s="80">
        <v>95000</v>
      </c>
      <c r="N195" s="80">
        <v>94919.18</v>
      </c>
      <c r="O195" s="80">
        <v>0</v>
      </c>
      <c r="P195" s="80"/>
      <c r="Q195" s="80"/>
      <c r="R195" s="80"/>
      <c r="S195" s="904">
        <v>3</v>
      </c>
    </row>
    <row r="196" spans="1:19" s="28" customFormat="1" ht="81" customHeight="1">
      <c r="A196" s="880">
        <v>703</v>
      </c>
      <c r="B196" s="73" t="s">
        <v>653</v>
      </c>
      <c r="C196" s="84" t="s">
        <v>345</v>
      </c>
      <c r="D196" s="332" t="s">
        <v>577</v>
      </c>
      <c r="E196" s="341" t="s">
        <v>578</v>
      </c>
      <c r="F196" s="335" t="s">
        <v>52</v>
      </c>
      <c r="G196" s="674">
        <v>45321</v>
      </c>
      <c r="H196" s="552" t="s">
        <v>25</v>
      </c>
      <c r="I196" s="5" t="s">
        <v>79</v>
      </c>
      <c r="J196" s="5" t="s">
        <v>319</v>
      </c>
      <c r="K196" s="5" t="s">
        <v>346</v>
      </c>
      <c r="L196" s="5" t="s">
        <v>37</v>
      </c>
      <c r="M196" s="80">
        <v>957100</v>
      </c>
      <c r="N196" s="80">
        <v>954100</v>
      </c>
      <c r="O196" s="80">
        <v>0</v>
      </c>
      <c r="P196" s="80">
        <v>0</v>
      </c>
      <c r="Q196" s="80">
        <v>0</v>
      </c>
      <c r="R196" s="80">
        <v>0</v>
      </c>
      <c r="S196" s="904">
        <v>3</v>
      </c>
    </row>
    <row r="197" spans="1:19" s="28" customFormat="1" ht="78" customHeight="1">
      <c r="A197" s="880">
        <v>703</v>
      </c>
      <c r="B197" s="73" t="s">
        <v>602</v>
      </c>
      <c r="C197" s="84" t="s">
        <v>347</v>
      </c>
      <c r="D197" s="333"/>
      <c r="E197" s="354"/>
      <c r="F197" s="385"/>
      <c r="G197" s="676"/>
      <c r="H197" s="725"/>
      <c r="I197" s="5" t="s">
        <v>79</v>
      </c>
      <c r="J197" s="5" t="s">
        <v>319</v>
      </c>
      <c r="K197" s="5" t="s">
        <v>348</v>
      </c>
      <c r="L197" s="5" t="s">
        <v>37</v>
      </c>
      <c r="M197" s="80">
        <v>285900</v>
      </c>
      <c r="N197" s="80">
        <v>284993.59999999998</v>
      </c>
      <c r="O197" s="80">
        <v>0</v>
      </c>
      <c r="P197" s="80">
        <v>0</v>
      </c>
      <c r="Q197" s="80">
        <v>0</v>
      </c>
      <c r="R197" s="109">
        <v>0</v>
      </c>
      <c r="S197" s="904">
        <v>3</v>
      </c>
    </row>
    <row r="198" spans="1:19" s="28" customFormat="1" ht="69.75" customHeight="1">
      <c r="A198" s="880">
        <v>703</v>
      </c>
      <c r="B198" s="73" t="s">
        <v>654</v>
      </c>
      <c r="C198" s="84" t="s">
        <v>349</v>
      </c>
      <c r="D198" s="334"/>
      <c r="E198" s="342"/>
      <c r="F198" s="336"/>
      <c r="G198" s="677"/>
      <c r="H198" s="724"/>
      <c r="I198" s="5" t="s">
        <v>79</v>
      </c>
      <c r="J198" s="5" t="s">
        <v>319</v>
      </c>
      <c r="K198" s="5" t="s">
        <v>350</v>
      </c>
      <c r="L198" s="5" t="s">
        <v>37</v>
      </c>
      <c r="M198" s="80">
        <v>3864200</v>
      </c>
      <c r="N198" s="80">
        <v>3864194.4</v>
      </c>
      <c r="O198" s="80">
        <v>0</v>
      </c>
      <c r="P198" s="80"/>
      <c r="Q198" s="80"/>
      <c r="R198" s="80"/>
      <c r="S198" s="904">
        <v>3</v>
      </c>
    </row>
    <row r="199" spans="1:19" s="28" customFormat="1" ht="67.5" customHeight="1">
      <c r="A199" s="880">
        <v>703</v>
      </c>
      <c r="B199" s="73" t="s">
        <v>655</v>
      </c>
      <c r="C199" s="84" t="s">
        <v>562</v>
      </c>
      <c r="D199" s="616" t="s">
        <v>318</v>
      </c>
      <c r="E199" s="42" t="s">
        <v>594</v>
      </c>
      <c r="F199" s="729" t="s">
        <v>52</v>
      </c>
      <c r="G199" s="730">
        <v>45405</v>
      </c>
      <c r="H199" s="731" t="s">
        <v>25</v>
      </c>
      <c r="I199" s="5" t="s">
        <v>79</v>
      </c>
      <c r="J199" s="5" t="s">
        <v>319</v>
      </c>
      <c r="K199" s="5" t="s">
        <v>100</v>
      </c>
      <c r="L199" s="5" t="s">
        <v>101</v>
      </c>
      <c r="M199" s="80">
        <v>1600</v>
      </c>
      <c r="N199" s="80">
        <v>1535</v>
      </c>
      <c r="O199" s="80"/>
      <c r="P199" s="80"/>
      <c r="Q199" s="80"/>
      <c r="R199" s="80"/>
      <c r="S199" s="904">
        <v>3</v>
      </c>
    </row>
    <row r="200" spans="1:19" s="28" customFormat="1" ht="136.5" customHeight="1">
      <c r="A200" s="880">
        <v>703</v>
      </c>
      <c r="B200" s="73" t="s">
        <v>656</v>
      </c>
      <c r="C200" s="84" t="s">
        <v>563</v>
      </c>
      <c r="D200" s="616" t="s">
        <v>577</v>
      </c>
      <c r="E200" s="42" t="s">
        <v>733</v>
      </c>
      <c r="F200" s="729" t="s">
        <v>52</v>
      </c>
      <c r="G200" s="730"/>
      <c r="H200" s="731"/>
      <c r="I200" s="5" t="s">
        <v>79</v>
      </c>
      <c r="J200" s="5" t="s">
        <v>319</v>
      </c>
      <c r="K200" s="5" t="s">
        <v>564</v>
      </c>
      <c r="L200" s="5" t="s">
        <v>37</v>
      </c>
      <c r="M200" s="80">
        <v>1088200</v>
      </c>
      <c r="N200" s="80">
        <v>0</v>
      </c>
      <c r="O200" s="80"/>
      <c r="P200" s="80"/>
      <c r="Q200" s="80"/>
      <c r="R200" s="80"/>
      <c r="S200" s="904">
        <v>3</v>
      </c>
    </row>
    <row r="201" spans="1:19" s="28" customFormat="1" ht="225" customHeight="1">
      <c r="A201" s="880">
        <v>703</v>
      </c>
      <c r="B201" s="73" t="s">
        <v>657</v>
      </c>
      <c r="C201" s="84" t="s">
        <v>351</v>
      </c>
      <c r="D201" s="332" t="s">
        <v>577</v>
      </c>
      <c r="E201" s="341" t="s">
        <v>593</v>
      </c>
      <c r="F201" s="335" t="s">
        <v>52</v>
      </c>
      <c r="G201" s="674">
        <v>45307</v>
      </c>
      <c r="H201" s="349" t="s">
        <v>25</v>
      </c>
      <c r="I201" s="5" t="s">
        <v>79</v>
      </c>
      <c r="J201" s="5" t="s">
        <v>319</v>
      </c>
      <c r="K201" s="5" t="s">
        <v>352</v>
      </c>
      <c r="L201" s="5" t="s">
        <v>201</v>
      </c>
      <c r="M201" s="80">
        <v>9219100</v>
      </c>
      <c r="N201" s="80">
        <v>6022858.5999999996</v>
      </c>
      <c r="O201" s="80">
        <v>11078500</v>
      </c>
      <c r="P201" s="80">
        <v>9219100</v>
      </c>
      <c r="Q201" s="80">
        <v>9219100</v>
      </c>
      <c r="R201" s="109">
        <v>9219100</v>
      </c>
      <c r="S201" s="904">
        <v>3</v>
      </c>
    </row>
    <row r="202" spans="1:19" s="28" customFormat="1" ht="156" customHeight="1">
      <c r="A202" s="880">
        <v>703</v>
      </c>
      <c r="B202" s="73" t="s">
        <v>501</v>
      </c>
      <c r="C202" s="84" t="s">
        <v>353</v>
      </c>
      <c r="D202" s="334"/>
      <c r="E202" s="342"/>
      <c r="F202" s="336"/>
      <c r="G202" s="677"/>
      <c r="H202" s="275"/>
      <c r="I202" s="77" t="s">
        <v>79</v>
      </c>
      <c r="J202" s="77" t="s">
        <v>319</v>
      </c>
      <c r="K202" s="77" t="s">
        <v>354</v>
      </c>
      <c r="L202" s="77" t="s">
        <v>201</v>
      </c>
      <c r="M202" s="6">
        <v>5424900</v>
      </c>
      <c r="N202" s="79">
        <v>3614058.61</v>
      </c>
      <c r="O202" s="79">
        <v>0</v>
      </c>
      <c r="P202" s="6">
        <v>0</v>
      </c>
      <c r="Q202" s="6">
        <v>0</v>
      </c>
      <c r="R202" s="113">
        <v>0</v>
      </c>
      <c r="S202" s="877">
        <v>3</v>
      </c>
    </row>
    <row r="203" spans="1:19" s="28" customFormat="1" ht="409.5" customHeight="1">
      <c r="A203" s="880">
        <v>703</v>
      </c>
      <c r="B203" s="73" t="s">
        <v>658</v>
      </c>
      <c r="C203" s="84" t="s">
        <v>355</v>
      </c>
      <c r="D203" s="131" t="s">
        <v>577</v>
      </c>
      <c r="E203" s="42" t="s">
        <v>589</v>
      </c>
      <c r="F203" s="49" t="s">
        <v>590</v>
      </c>
      <c r="G203" s="485" t="s">
        <v>591</v>
      </c>
      <c r="H203" s="485" t="s">
        <v>592</v>
      </c>
      <c r="I203" s="5" t="s">
        <v>79</v>
      </c>
      <c r="J203" s="5" t="s">
        <v>319</v>
      </c>
      <c r="K203" s="5" t="s">
        <v>356</v>
      </c>
      <c r="L203" s="5" t="s">
        <v>37</v>
      </c>
      <c r="M203" s="80">
        <v>96000</v>
      </c>
      <c r="N203" s="6">
        <v>94900</v>
      </c>
      <c r="O203" s="6">
        <v>0</v>
      </c>
      <c r="P203" s="80">
        <v>0</v>
      </c>
      <c r="Q203" s="80">
        <v>0</v>
      </c>
      <c r="R203" s="6">
        <v>0</v>
      </c>
      <c r="S203" s="904">
        <v>3</v>
      </c>
    </row>
    <row r="204" spans="1:19" s="28" customFormat="1" ht="69" customHeight="1">
      <c r="A204" s="880">
        <v>703</v>
      </c>
      <c r="B204" s="73" t="s">
        <v>659</v>
      </c>
      <c r="C204" s="84" t="s">
        <v>521</v>
      </c>
      <c r="D204" s="332" t="s">
        <v>577</v>
      </c>
      <c r="E204" s="341" t="s">
        <v>578</v>
      </c>
      <c r="F204" s="335" t="s">
        <v>52</v>
      </c>
      <c r="G204" s="674">
        <v>45321</v>
      </c>
      <c r="H204" s="349" t="s">
        <v>25</v>
      </c>
      <c r="I204" s="5" t="s">
        <v>79</v>
      </c>
      <c r="J204" s="5" t="s">
        <v>319</v>
      </c>
      <c r="K204" s="5" t="s">
        <v>522</v>
      </c>
      <c r="L204" s="5" t="s">
        <v>37</v>
      </c>
      <c r="M204" s="80"/>
      <c r="N204" s="80"/>
      <c r="O204" s="80">
        <v>5424900</v>
      </c>
      <c r="P204" s="80">
        <v>5424900</v>
      </c>
      <c r="Q204" s="80">
        <v>5424900</v>
      </c>
      <c r="R204" s="109">
        <v>5424900</v>
      </c>
      <c r="S204" s="900">
        <v>3</v>
      </c>
    </row>
    <row r="205" spans="1:19" s="28" customFormat="1" ht="100.5" customHeight="1">
      <c r="A205" s="880">
        <v>703</v>
      </c>
      <c r="B205" s="73" t="s">
        <v>660</v>
      </c>
      <c r="C205" s="84" t="s">
        <v>523</v>
      </c>
      <c r="D205" s="334"/>
      <c r="E205" s="342"/>
      <c r="F205" s="336"/>
      <c r="G205" s="677"/>
      <c r="H205" s="275"/>
      <c r="I205" s="76" t="s">
        <v>79</v>
      </c>
      <c r="J205" s="76" t="s">
        <v>319</v>
      </c>
      <c r="K205" s="5" t="s">
        <v>524</v>
      </c>
      <c r="L205" s="5" t="s">
        <v>37</v>
      </c>
      <c r="M205" s="6"/>
      <c r="N205" s="80"/>
      <c r="O205" s="80">
        <v>2643500</v>
      </c>
      <c r="P205" s="80">
        <v>0</v>
      </c>
      <c r="Q205" s="80">
        <v>0</v>
      </c>
      <c r="R205" s="109">
        <v>0</v>
      </c>
      <c r="S205" s="900">
        <v>3</v>
      </c>
    </row>
    <row r="206" spans="1:19" s="28" customFormat="1" ht="303" customHeight="1">
      <c r="A206" s="880">
        <v>703</v>
      </c>
      <c r="B206" s="73" t="s">
        <v>661</v>
      </c>
      <c r="C206" s="84" t="s">
        <v>357</v>
      </c>
      <c r="D206" s="616" t="s">
        <v>318</v>
      </c>
      <c r="E206" s="42" t="s">
        <v>295</v>
      </c>
      <c r="F206" s="49" t="s">
        <v>52</v>
      </c>
      <c r="G206" s="485" t="s">
        <v>728</v>
      </c>
      <c r="H206" s="485" t="s">
        <v>25</v>
      </c>
      <c r="I206" s="5" t="s">
        <v>79</v>
      </c>
      <c r="J206" s="75" t="s">
        <v>319</v>
      </c>
      <c r="K206" s="75" t="s">
        <v>358</v>
      </c>
      <c r="L206" s="75" t="s">
        <v>37</v>
      </c>
      <c r="M206" s="80">
        <v>96400</v>
      </c>
      <c r="N206" s="80">
        <v>96375.6</v>
      </c>
      <c r="O206" s="80">
        <v>0</v>
      </c>
      <c r="P206" s="80"/>
      <c r="Q206" s="80"/>
      <c r="R206" s="80"/>
      <c r="S206" s="900">
        <v>3</v>
      </c>
    </row>
    <row r="207" spans="1:19" s="3" customFormat="1" ht="297.75" customHeight="1">
      <c r="A207" s="880">
        <v>703</v>
      </c>
      <c r="B207" s="73" t="s">
        <v>662</v>
      </c>
      <c r="C207" s="112" t="s">
        <v>359</v>
      </c>
      <c r="D207" s="616" t="s">
        <v>318</v>
      </c>
      <c r="E207" s="42" t="s">
        <v>588</v>
      </c>
      <c r="F207" s="116" t="s">
        <v>52</v>
      </c>
      <c r="G207" s="732">
        <v>43580</v>
      </c>
      <c r="H207" s="49" t="s">
        <v>25</v>
      </c>
      <c r="I207" s="76" t="s">
        <v>79</v>
      </c>
      <c r="J207" s="5" t="s">
        <v>319</v>
      </c>
      <c r="K207" s="5" t="s">
        <v>360</v>
      </c>
      <c r="L207" s="5" t="s">
        <v>37</v>
      </c>
      <c r="M207" s="80">
        <v>3660500</v>
      </c>
      <c r="N207" s="80">
        <v>3620052.43</v>
      </c>
      <c r="O207" s="80">
        <v>3946300</v>
      </c>
      <c r="P207" s="80">
        <v>3946300</v>
      </c>
      <c r="Q207" s="80">
        <v>3946300</v>
      </c>
      <c r="R207" s="109">
        <v>3946300</v>
      </c>
      <c r="S207" s="904">
        <v>3</v>
      </c>
    </row>
    <row r="208" spans="1:19" ht="126" customHeight="1">
      <c r="A208" s="880">
        <v>703</v>
      </c>
      <c r="B208" s="73" t="s">
        <v>663</v>
      </c>
      <c r="C208" s="358" t="s">
        <v>361</v>
      </c>
      <c r="D208" s="130" t="s">
        <v>318</v>
      </c>
      <c r="E208" s="354" t="s">
        <v>587</v>
      </c>
      <c r="F208" s="101" t="s">
        <v>52</v>
      </c>
      <c r="G208" s="717">
        <v>42736</v>
      </c>
      <c r="H208" s="82" t="s">
        <v>25</v>
      </c>
      <c r="I208" s="77" t="s">
        <v>79</v>
      </c>
      <c r="J208" s="77" t="s">
        <v>319</v>
      </c>
      <c r="K208" s="77" t="s">
        <v>362</v>
      </c>
      <c r="L208" s="77" t="s">
        <v>201</v>
      </c>
      <c r="M208" s="78">
        <v>6859700</v>
      </c>
      <c r="N208" s="78">
        <v>6852809.9800000004</v>
      </c>
      <c r="O208" s="78">
        <v>5550000</v>
      </c>
      <c r="P208" s="78">
        <v>5550000</v>
      </c>
      <c r="Q208" s="78">
        <v>5550000</v>
      </c>
      <c r="R208" s="108">
        <v>5550000</v>
      </c>
      <c r="S208" s="877">
        <v>3</v>
      </c>
    </row>
    <row r="209" spans="1:19" ht="183.75" customHeight="1">
      <c r="A209" s="890"/>
      <c r="B209" s="74"/>
      <c r="C209" s="359"/>
      <c r="D209" s="131"/>
      <c r="E209" s="342"/>
      <c r="F209" s="56"/>
      <c r="G209" s="727"/>
      <c r="H209" s="127"/>
      <c r="I209" s="46"/>
      <c r="J209" s="46"/>
      <c r="K209" s="46"/>
      <c r="L209" s="46"/>
      <c r="M209" s="80"/>
      <c r="N209" s="80"/>
      <c r="O209" s="80"/>
      <c r="P209" s="80"/>
      <c r="Q209" s="80"/>
      <c r="R209" s="80"/>
      <c r="S209" s="900"/>
    </row>
    <row r="210" spans="1:19" ht="291.75" customHeight="1">
      <c r="A210" s="880">
        <v>703</v>
      </c>
      <c r="B210" s="73" t="s">
        <v>372</v>
      </c>
      <c r="C210" s="112" t="s">
        <v>525</v>
      </c>
      <c r="D210" s="131" t="s">
        <v>318</v>
      </c>
      <c r="E210" s="93" t="s">
        <v>295</v>
      </c>
      <c r="F210" s="100" t="s">
        <v>52</v>
      </c>
      <c r="G210" s="728">
        <v>43580</v>
      </c>
      <c r="H210" s="83" t="s">
        <v>25</v>
      </c>
      <c r="I210" s="5" t="s">
        <v>79</v>
      </c>
      <c r="J210" s="5" t="s">
        <v>319</v>
      </c>
      <c r="K210" s="5" t="s">
        <v>526</v>
      </c>
      <c r="L210" s="5" t="s">
        <v>297</v>
      </c>
      <c r="M210" s="6"/>
      <c r="N210" s="6"/>
      <c r="O210" s="6">
        <v>2500000</v>
      </c>
      <c r="P210" s="6">
        <v>0</v>
      </c>
      <c r="Q210" s="6">
        <v>0</v>
      </c>
      <c r="R210" s="7">
        <v>0</v>
      </c>
      <c r="S210" s="904">
        <v>3</v>
      </c>
    </row>
    <row r="211" spans="1:19" ht="175.5" customHeight="1">
      <c r="A211" s="880">
        <v>703</v>
      </c>
      <c r="B211" s="73" t="s">
        <v>664</v>
      </c>
      <c r="C211" s="112" t="s">
        <v>364</v>
      </c>
      <c r="D211" s="131" t="s">
        <v>579</v>
      </c>
      <c r="E211" s="93" t="s">
        <v>580</v>
      </c>
      <c r="F211" s="100" t="s">
        <v>52</v>
      </c>
      <c r="G211" s="728">
        <v>45069</v>
      </c>
      <c r="H211" s="127" t="s">
        <v>25</v>
      </c>
      <c r="I211" s="5" t="s">
        <v>79</v>
      </c>
      <c r="J211" s="5" t="s">
        <v>319</v>
      </c>
      <c r="K211" s="5" t="s">
        <v>365</v>
      </c>
      <c r="L211" s="5" t="s">
        <v>297</v>
      </c>
      <c r="M211" s="6">
        <v>5000000</v>
      </c>
      <c r="N211" s="6">
        <v>0</v>
      </c>
      <c r="O211" s="6"/>
      <c r="P211" s="6"/>
      <c r="Q211" s="6"/>
      <c r="R211" s="6"/>
      <c r="S211" s="904">
        <v>3</v>
      </c>
    </row>
    <row r="212" spans="1:19" ht="144" customHeight="1">
      <c r="A212" s="880">
        <v>703</v>
      </c>
      <c r="B212" s="73" t="s">
        <v>665</v>
      </c>
      <c r="C212" s="112" t="s">
        <v>366</v>
      </c>
      <c r="D212" s="129" t="s">
        <v>318</v>
      </c>
      <c r="E212" s="92" t="s">
        <v>730</v>
      </c>
      <c r="F212" s="101" t="s">
        <v>52</v>
      </c>
      <c r="G212" s="675">
        <v>45279</v>
      </c>
      <c r="H212" s="494" t="s">
        <v>25</v>
      </c>
      <c r="I212" s="77" t="s">
        <v>79</v>
      </c>
      <c r="J212" s="77" t="s">
        <v>319</v>
      </c>
      <c r="K212" s="77" t="s">
        <v>367</v>
      </c>
      <c r="L212" s="77" t="s">
        <v>37</v>
      </c>
      <c r="M212" s="78">
        <v>11870100</v>
      </c>
      <c r="N212" s="78">
        <v>7445663.4299999997</v>
      </c>
      <c r="O212" s="78">
        <v>0</v>
      </c>
      <c r="P212" s="78"/>
      <c r="Q212" s="78"/>
      <c r="R212" s="78"/>
      <c r="S212" s="877">
        <v>3</v>
      </c>
    </row>
    <row r="213" spans="1:19" ht="144">
      <c r="A213" s="888"/>
      <c r="B213" s="102"/>
      <c r="C213" s="110"/>
      <c r="D213" s="130"/>
      <c r="E213" s="92" t="s">
        <v>732</v>
      </c>
      <c r="F213" s="101" t="s">
        <v>52</v>
      </c>
      <c r="G213" s="717">
        <v>45338</v>
      </c>
      <c r="H213" s="494" t="s">
        <v>25</v>
      </c>
      <c r="I213" s="75"/>
      <c r="J213" s="75"/>
      <c r="K213" s="75"/>
      <c r="L213" s="75"/>
      <c r="M213" s="79"/>
      <c r="N213" s="79"/>
      <c r="O213" s="79"/>
      <c r="P213" s="79"/>
      <c r="Q213" s="79"/>
      <c r="R213" s="79"/>
      <c r="S213" s="893"/>
    </row>
    <row r="214" spans="1:19" ht="195" customHeight="1">
      <c r="A214" s="890"/>
      <c r="B214" s="74"/>
      <c r="C214" s="111"/>
      <c r="D214" s="131"/>
      <c r="E214" s="93" t="s">
        <v>731</v>
      </c>
      <c r="F214" s="100" t="s">
        <v>52</v>
      </c>
      <c r="G214" s="728">
        <v>45219</v>
      </c>
      <c r="H214" s="206" t="s">
        <v>25</v>
      </c>
      <c r="I214" s="76"/>
      <c r="J214" s="76"/>
      <c r="K214" s="76"/>
      <c r="L214" s="76"/>
      <c r="M214" s="80"/>
      <c r="N214" s="80"/>
      <c r="O214" s="80"/>
      <c r="P214" s="80"/>
      <c r="Q214" s="80"/>
      <c r="R214" s="80"/>
      <c r="S214" s="900"/>
    </row>
    <row r="215" spans="1:19" ht="326.25" customHeight="1">
      <c r="A215" s="888">
        <v>703</v>
      </c>
      <c r="B215" s="386" t="s">
        <v>380</v>
      </c>
      <c r="C215" s="360" t="s">
        <v>368</v>
      </c>
      <c r="D215" s="130" t="s">
        <v>104</v>
      </c>
      <c r="E215" s="92" t="s">
        <v>729</v>
      </c>
      <c r="F215" s="101" t="s">
        <v>52</v>
      </c>
      <c r="G215" s="717">
        <v>42446</v>
      </c>
      <c r="H215" s="494" t="s">
        <v>25</v>
      </c>
      <c r="I215" s="75" t="s">
        <v>79</v>
      </c>
      <c r="J215" s="75" t="s">
        <v>79</v>
      </c>
      <c r="K215" s="75" t="s">
        <v>369</v>
      </c>
      <c r="L215" s="75" t="s">
        <v>29</v>
      </c>
      <c r="M215" s="80">
        <f t="shared" ref="M215:R215" si="14">SUM(M216:M221)</f>
        <v>13725200</v>
      </c>
      <c r="N215" s="80">
        <f t="shared" si="14"/>
        <v>13384636.630000001</v>
      </c>
      <c r="O215" s="80">
        <f t="shared" si="14"/>
        <v>13615400</v>
      </c>
      <c r="P215" s="80">
        <f t="shared" si="14"/>
        <v>13615400</v>
      </c>
      <c r="Q215" s="80">
        <f t="shared" si="14"/>
        <v>13615400</v>
      </c>
      <c r="R215" s="109">
        <f t="shared" si="14"/>
        <v>13615400</v>
      </c>
      <c r="S215" s="893">
        <v>3</v>
      </c>
    </row>
    <row r="216" spans="1:19" s="3" customFormat="1" ht="15" customHeight="1">
      <c r="A216" s="888"/>
      <c r="B216" s="386"/>
      <c r="C216" s="360"/>
      <c r="D216" s="130"/>
      <c r="E216" s="354" t="s">
        <v>586</v>
      </c>
      <c r="F216" s="101" t="s">
        <v>52</v>
      </c>
      <c r="G216" s="717">
        <v>42507</v>
      </c>
      <c r="H216" s="494" t="s">
        <v>25</v>
      </c>
      <c r="I216" s="2" t="s">
        <v>79</v>
      </c>
      <c r="J216" s="2" t="s">
        <v>79</v>
      </c>
      <c r="K216" s="2" t="s">
        <v>369</v>
      </c>
      <c r="L216" s="2" t="s">
        <v>154</v>
      </c>
      <c r="M216" s="4">
        <v>10294200</v>
      </c>
      <c r="N216" s="4">
        <v>10204321.74</v>
      </c>
      <c r="O216" s="4">
        <v>10191300</v>
      </c>
      <c r="P216" s="4">
        <v>10191300</v>
      </c>
      <c r="Q216" s="4">
        <v>10191300</v>
      </c>
      <c r="R216" s="4">
        <v>10191300</v>
      </c>
      <c r="S216" s="901">
        <v>3</v>
      </c>
    </row>
    <row r="217" spans="1:19" s="3" customFormat="1" ht="15" customHeight="1">
      <c r="A217" s="888"/>
      <c r="B217" s="386"/>
      <c r="C217" s="360"/>
      <c r="D217" s="130"/>
      <c r="E217" s="354"/>
      <c r="F217" s="101"/>
      <c r="G217" s="717"/>
      <c r="H217" s="494"/>
      <c r="I217" s="2" t="s">
        <v>79</v>
      </c>
      <c r="J217" s="2" t="s">
        <v>79</v>
      </c>
      <c r="K217" s="2" t="s">
        <v>369</v>
      </c>
      <c r="L217" s="2" t="s">
        <v>155</v>
      </c>
      <c r="M217" s="4">
        <v>3087000</v>
      </c>
      <c r="N217" s="4">
        <v>3025472.24</v>
      </c>
      <c r="O217" s="4">
        <v>3077800</v>
      </c>
      <c r="P217" s="4">
        <v>3077800</v>
      </c>
      <c r="Q217" s="4">
        <v>3077800</v>
      </c>
      <c r="R217" s="4">
        <v>3077800</v>
      </c>
      <c r="S217" s="901">
        <v>3</v>
      </c>
    </row>
    <row r="218" spans="1:19" s="3" customFormat="1" ht="15" customHeight="1">
      <c r="A218" s="888"/>
      <c r="B218" s="386"/>
      <c r="C218" s="360"/>
      <c r="D218" s="130"/>
      <c r="E218" s="354"/>
      <c r="F218" s="101"/>
      <c r="G218" s="717"/>
      <c r="H218" s="494"/>
      <c r="I218" s="2" t="s">
        <v>79</v>
      </c>
      <c r="J218" s="2" t="s">
        <v>79</v>
      </c>
      <c r="K218" s="2" t="s">
        <v>369</v>
      </c>
      <c r="L218" s="2" t="s">
        <v>37</v>
      </c>
      <c r="M218" s="4">
        <v>305800</v>
      </c>
      <c r="N218" s="4">
        <v>118700</v>
      </c>
      <c r="O218" s="4">
        <v>318100</v>
      </c>
      <c r="P218" s="4">
        <v>318100</v>
      </c>
      <c r="Q218" s="4">
        <v>318100</v>
      </c>
      <c r="R218" s="4">
        <v>318100</v>
      </c>
      <c r="S218" s="901">
        <v>3</v>
      </c>
    </row>
    <row r="219" spans="1:19" s="3" customFormat="1" ht="15" customHeight="1">
      <c r="A219" s="888"/>
      <c r="B219" s="386"/>
      <c r="C219" s="360"/>
      <c r="D219" s="130"/>
      <c r="E219" s="354"/>
      <c r="F219" s="101"/>
      <c r="G219" s="717"/>
      <c r="H219" s="494"/>
      <c r="I219" s="2" t="s">
        <v>79</v>
      </c>
      <c r="J219" s="2" t="s">
        <v>79</v>
      </c>
      <c r="K219" s="2" t="s">
        <v>369</v>
      </c>
      <c r="L219" s="2" t="s">
        <v>137</v>
      </c>
      <c r="M219" s="4">
        <v>3000</v>
      </c>
      <c r="N219" s="4">
        <v>3000</v>
      </c>
      <c r="O219" s="4">
        <v>0</v>
      </c>
      <c r="P219" s="4"/>
      <c r="Q219" s="4"/>
      <c r="R219" s="4"/>
      <c r="S219" s="901">
        <v>3</v>
      </c>
    </row>
    <row r="220" spans="1:19" s="3" customFormat="1" ht="15" customHeight="1">
      <c r="A220" s="888"/>
      <c r="B220" s="386"/>
      <c r="C220" s="360"/>
      <c r="D220" s="130"/>
      <c r="E220" s="354"/>
      <c r="F220" s="101"/>
      <c r="G220" s="717"/>
      <c r="H220" s="494"/>
      <c r="I220" s="2" t="s">
        <v>79</v>
      </c>
      <c r="J220" s="2" t="s">
        <v>79</v>
      </c>
      <c r="K220" s="2" t="s">
        <v>369</v>
      </c>
      <c r="L220" s="2" t="s">
        <v>557</v>
      </c>
      <c r="M220" s="4">
        <v>10000</v>
      </c>
      <c r="N220" s="4">
        <v>10000</v>
      </c>
      <c r="O220" s="4"/>
      <c r="P220" s="4"/>
      <c r="Q220" s="4"/>
      <c r="R220" s="4"/>
      <c r="S220" s="901">
        <v>3</v>
      </c>
    </row>
    <row r="221" spans="1:19" s="3" customFormat="1" ht="66.75" customHeight="1">
      <c r="A221" s="890"/>
      <c r="B221" s="351"/>
      <c r="C221" s="359"/>
      <c r="D221" s="131"/>
      <c r="E221" s="342"/>
      <c r="F221" s="101"/>
      <c r="G221" s="717"/>
      <c r="H221" s="494"/>
      <c r="I221" s="2" t="s">
        <v>79</v>
      </c>
      <c r="J221" s="2" t="s">
        <v>79</v>
      </c>
      <c r="K221" s="2" t="s">
        <v>369</v>
      </c>
      <c r="L221" s="2" t="s">
        <v>38</v>
      </c>
      <c r="M221" s="4">
        <v>25200</v>
      </c>
      <c r="N221" s="4">
        <v>23142.65</v>
      </c>
      <c r="O221" s="4">
        <v>28200</v>
      </c>
      <c r="P221" s="4">
        <v>28200</v>
      </c>
      <c r="Q221" s="4">
        <v>28200</v>
      </c>
      <c r="R221" s="4">
        <v>28200</v>
      </c>
      <c r="S221" s="901">
        <v>3</v>
      </c>
    </row>
    <row r="222" spans="1:19" ht="198.75" customHeight="1">
      <c r="A222" s="880">
        <v>703</v>
      </c>
      <c r="B222" s="350" t="s">
        <v>666</v>
      </c>
      <c r="C222" s="358" t="s">
        <v>370</v>
      </c>
      <c r="D222" s="130" t="s">
        <v>582</v>
      </c>
      <c r="E222" s="106" t="s">
        <v>584</v>
      </c>
      <c r="F222" s="51" t="s">
        <v>52</v>
      </c>
      <c r="G222" s="675">
        <v>45292</v>
      </c>
      <c r="H222" s="721" t="s">
        <v>72</v>
      </c>
      <c r="I222" s="75" t="s">
        <v>79</v>
      </c>
      <c r="J222" s="77" t="s">
        <v>79</v>
      </c>
      <c r="K222" s="77" t="s">
        <v>371</v>
      </c>
      <c r="L222" s="77" t="s">
        <v>29</v>
      </c>
      <c r="M222" s="388">
        <f t="shared" ref="M222:R222" si="15">SUM(M224:M225)</f>
        <v>632100</v>
      </c>
      <c r="N222" s="388">
        <f t="shared" si="15"/>
        <v>632100</v>
      </c>
      <c r="O222" s="388">
        <f t="shared" si="15"/>
        <v>655600</v>
      </c>
      <c r="P222" s="388">
        <f t="shared" si="15"/>
        <v>655600</v>
      </c>
      <c r="Q222" s="388">
        <f t="shared" si="15"/>
        <v>655600</v>
      </c>
      <c r="R222" s="391">
        <f t="shared" si="15"/>
        <v>655600</v>
      </c>
      <c r="S222" s="882">
        <v>3</v>
      </c>
    </row>
    <row r="223" spans="1:19" ht="22.5" customHeight="1">
      <c r="A223" s="888"/>
      <c r="B223" s="386"/>
      <c r="C223" s="360"/>
      <c r="D223" s="333" t="s">
        <v>583</v>
      </c>
      <c r="E223" s="354" t="s">
        <v>585</v>
      </c>
      <c r="F223" s="385" t="s">
        <v>52</v>
      </c>
      <c r="G223" s="676">
        <v>45658</v>
      </c>
      <c r="H223" s="379" t="s">
        <v>72</v>
      </c>
      <c r="I223" s="122"/>
      <c r="J223" s="46"/>
      <c r="K223" s="46"/>
      <c r="L223" s="46"/>
      <c r="M223" s="390"/>
      <c r="N223" s="390"/>
      <c r="O223" s="390"/>
      <c r="P223" s="390"/>
      <c r="Q223" s="390"/>
      <c r="R223" s="393"/>
      <c r="S223" s="885"/>
    </row>
    <row r="224" spans="1:19" s="3" customFormat="1" ht="20.25" customHeight="1">
      <c r="A224" s="888"/>
      <c r="B224" s="386"/>
      <c r="C224" s="360"/>
      <c r="D224" s="333"/>
      <c r="E224" s="354"/>
      <c r="F224" s="385"/>
      <c r="G224" s="676"/>
      <c r="H224" s="379"/>
      <c r="I224" s="2" t="s">
        <v>79</v>
      </c>
      <c r="J224" s="2" t="s">
        <v>79</v>
      </c>
      <c r="K224" s="2" t="s">
        <v>371</v>
      </c>
      <c r="L224" s="2" t="s">
        <v>30</v>
      </c>
      <c r="M224" s="4">
        <v>489400</v>
      </c>
      <c r="N224" s="4">
        <v>489400</v>
      </c>
      <c r="O224" s="4">
        <v>512900</v>
      </c>
      <c r="P224" s="4">
        <v>512900</v>
      </c>
      <c r="Q224" s="4">
        <v>512900</v>
      </c>
      <c r="R224" s="4">
        <v>512900</v>
      </c>
      <c r="S224" s="891">
        <v>3</v>
      </c>
    </row>
    <row r="225" spans="1:19" s="10" customFormat="1" ht="154.5" customHeight="1">
      <c r="A225" s="890"/>
      <c r="B225" s="351"/>
      <c r="C225" s="359"/>
      <c r="D225" s="334"/>
      <c r="E225" s="342"/>
      <c r="F225" s="336"/>
      <c r="G225" s="677"/>
      <c r="H225" s="275"/>
      <c r="I225" s="46" t="s">
        <v>79</v>
      </c>
      <c r="J225" s="46" t="s">
        <v>79</v>
      </c>
      <c r="K225" s="46" t="s">
        <v>371</v>
      </c>
      <c r="L225" s="46" t="s">
        <v>31</v>
      </c>
      <c r="M225" s="4">
        <v>142700</v>
      </c>
      <c r="N225" s="4">
        <v>142700</v>
      </c>
      <c r="O225" s="4">
        <v>142700</v>
      </c>
      <c r="P225" s="4">
        <v>142700</v>
      </c>
      <c r="Q225" s="4">
        <v>142700</v>
      </c>
      <c r="R225" s="4">
        <v>142700</v>
      </c>
      <c r="S225" s="891">
        <v>3</v>
      </c>
    </row>
    <row r="226" spans="1:19" s="11" customFormat="1" ht="148.5" customHeight="1">
      <c r="A226" s="888">
        <v>703</v>
      </c>
      <c r="B226" s="47" t="s">
        <v>667</v>
      </c>
      <c r="C226" s="358" t="s">
        <v>21</v>
      </c>
      <c r="D226" s="130" t="s">
        <v>54</v>
      </c>
      <c r="E226" s="92" t="s">
        <v>581</v>
      </c>
      <c r="F226" s="101" t="s">
        <v>52</v>
      </c>
      <c r="G226" s="717">
        <v>45225</v>
      </c>
      <c r="H226" s="82" t="s">
        <v>25</v>
      </c>
      <c r="I226" s="5" t="s">
        <v>79</v>
      </c>
      <c r="J226" s="5" t="s">
        <v>79</v>
      </c>
      <c r="K226" s="5" t="s">
        <v>28</v>
      </c>
      <c r="L226" s="5" t="s">
        <v>29</v>
      </c>
      <c r="M226" s="6">
        <f>M227+M228</f>
        <v>91200</v>
      </c>
      <c r="N226" s="6">
        <f>N227+N228</f>
        <v>84423.43</v>
      </c>
      <c r="O226" s="6">
        <f>O227+O228</f>
        <v>11000</v>
      </c>
      <c r="P226" s="6">
        <f>SUM(P227:P228)</f>
        <v>11000</v>
      </c>
      <c r="Q226" s="6">
        <f>SUM(Q227:Q228)</f>
        <v>11000</v>
      </c>
      <c r="R226" s="7">
        <f>SUM(R227:R228)</f>
        <v>11000</v>
      </c>
      <c r="S226" s="906">
        <v>3</v>
      </c>
    </row>
    <row r="227" spans="1:19" s="11" customFormat="1" ht="75" customHeight="1">
      <c r="A227" s="888"/>
      <c r="B227" s="53"/>
      <c r="C227" s="360"/>
      <c r="D227" s="130"/>
      <c r="E227" s="354" t="s">
        <v>49</v>
      </c>
      <c r="F227" s="101" t="s">
        <v>52</v>
      </c>
      <c r="G227" s="717">
        <v>39448</v>
      </c>
      <c r="H227" s="82" t="s">
        <v>25</v>
      </c>
      <c r="I227" s="2" t="s">
        <v>79</v>
      </c>
      <c r="J227" s="2" t="s">
        <v>79</v>
      </c>
      <c r="K227" s="2" t="s">
        <v>28</v>
      </c>
      <c r="L227" s="2" t="s">
        <v>30</v>
      </c>
      <c r="M227" s="4">
        <v>69786.740000000005</v>
      </c>
      <c r="N227" s="4">
        <v>63010.17</v>
      </c>
      <c r="O227" s="4">
        <v>0</v>
      </c>
      <c r="P227" s="4">
        <v>0</v>
      </c>
      <c r="Q227" s="4">
        <v>0</v>
      </c>
      <c r="R227" s="4">
        <v>0</v>
      </c>
      <c r="S227" s="901">
        <v>3</v>
      </c>
    </row>
    <row r="228" spans="1:19" s="11" customFormat="1" ht="80.25" customHeight="1">
      <c r="A228" s="890"/>
      <c r="B228" s="57"/>
      <c r="C228" s="359"/>
      <c r="D228" s="131"/>
      <c r="E228" s="342"/>
      <c r="F228" s="56"/>
      <c r="G228" s="727"/>
      <c r="H228" s="127"/>
      <c r="I228" s="2" t="s">
        <v>79</v>
      </c>
      <c r="J228" s="2" t="s">
        <v>79</v>
      </c>
      <c r="K228" s="2" t="s">
        <v>28</v>
      </c>
      <c r="L228" s="2" t="s">
        <v>31</v>
      </c>
      <c r="M228" s="4">
        <v>21413.26</v>
      </c>
      <c r="N228" s="4">
        <v>21413.26</v>
      </c>
      <c r="O228" s="4">
        <v>11000</v>
      </c>
      <c r="P228" s="4">
        <v>11000</v>
      </c>
      <c r="Q228" s="4">
        <v>11000</v>
      </c>
      <c r="R228" s="4">
        <v>11000</v>
      </c>
      <c r="S228" s="901">
        <v>3</v>
      </c>
    </row>
    <row r="229" spans="1:19" s="11" customFormat="1" ht="155.25" customHeight="1">
      <c r="A229" s="890">
        <v>703</v>
      </c>
      <c r="B229" s="47" t="s">
        <v>668</v>
      </c>
      <c r="C229" s="111" t="s">
        <v>735</v>
      </c>
      <c r="D229" s="130" t="s">
        <v>595</v>
      </c>
      <c r="E229" s="341" t="s">
        <v>734</v>
      </c>
      <c r="F229" s="349" t="s">
        <v>744</v>
      </c>
      <c r="G229" s="689" t="s">
        <v>738</v>
      </c>
      <c r="H229" s="349" t="s">
        <v>739</v>
      </c>
      <c r="I229" s="75" t="s">
        <v>375</v>
      </c>
      <c r="J229" s="77" t="s">
        <v>26</v>
      </c>
      <c r="K229" s="77" t="s">
        <v>554</v>
      </c>
      <c r="L229" s="77" t="s">
        <v>37</v>
      </c>
      <c r="M229" s="6"/>
      <c r="N229" s="6"/>
      <c r="O229" s="6">
        <v>13572700</v>
      </c>
      <c r="P229" s="6">
        <v>0</v>
      </c>
      <c r="Q229" s="6">
        <v>0</v>
      </c>
      <c r="R229" s="6">
        <v>0</v>
      </c>
      <c r="S229" s="901">
        <v>3</v>
      </c>
    </row>
    <row r="230" spans="1:19" s="11" customFormat="1" ht="145.5" customHeight="1">
      <c r="A230" s="890">
        <v>703</v>
      </c>
      <c r="B230" s="47" t="s">
        <v>740</v>
      </c>
      <c r="C230" s="111" t="s">
        <v>735</v>
      </c>
      <c r="D230" s="131"/>
      <c r="E230" s="342"/>
      <c r="F230" s="275"/>
      <c r="G230" s="691"/>
      <c r="H230" s="275"/>
      <c r="I230" s="77" t="s">
        <v>375</v>
      </c>
      <c r="J230" s="77" t="s">
        <v>26</v>
      </c>
      <c r="K230" s="77" t="s">
        <v>376</v>
      </c>
      <c r="L230" s="77" t="s">
        <v>37</v>
      </c>
      <c r="M230" s="6"/>
      <c r="N230" s="6"/>
      <c r="O230" s="6">
        <v>137100</v>
      </c>
      <c r="P230" s="6">
        <v>0</v>
      </c>
      <c r="Q230" s="6">
        <v>0</v>
      </c>
      <c r="R230" s="6">
        <v>0</v>
      </c>
      <c r="S230" s="901">
        <v>3</v>
      </c>
    </row>
    <row r="231" spans="1:19" s="68" customFormat="1" ht="171" customHeight="1">
      <c r="A231" s="897">
        <v>703</v>
      </c>
      <c r="B231" s="47" t="s">
        <v>746</v>
      </c>
      <c r="C231" s="111" t="s">
        <v>556</v>
      </c>
      <c r="D231" s="616" t="s">
        <v>373</v>
      </c>
      <c r="E231" s="341" t="s">
        <v>737</v>
      </c>
      <c r="F231" s="349" t="s">
        <v>379</v>
      </c>
      <c r="G231" s="689" t="s">
        <v>738</v>
      </c>
      <c r="H231" s="349" t="s">
        <v>739</v>
      </c>
      <c r="I231" s="77" t="s">
        <v>375</v>
      </c>
      <c r="J231" s="77" t="s">
        <v>319</v>
      </c>
      <c r="K231" s="77" t="s">
        <v>377</v>
      </c>
      <c r="L231" s="77" t="s">
        <v>37</v>
      </c>
      <c r="M231" s="4"/>
      <c r="N231" s="4"/>
      <c r="O231" s="6">
        <v>137100</v>
      </c>
      <c r="P231" s="6">
        <v>0</v>
      </c>
      <c r="Q231" s="4">
        <v>0</v>
      </c>
      <c r="R231" s="62">
        <v>0</v>
      </c>
      <c r="S231" s="919">
        <v>3</v>
      </c>
    </row>
    <row r="232" spans="1:19" s="69" customFormat="1" ht="171" customHeight="1">
      <c r="A232" s="880">
        <v>703</v>
      </c>
      <c r="B232" s="47" t="s">
        <v>747</v>
      </c>
      <c r="C232" s="111" t="s">
        <v>556</v>
      </c>
      <c r="D232" s="616" t="s">
        <v>373</v>
      </c>
      <c r="E232" s="342"/>
      <c r="F232" s="379"/>
      <c r="G232" s="690"/>
      <c r="H232" s="275"/>
      <c r="I232" s="77" t="s">
        <v>375</v>
      </c>
      <c r="J232" s="77" t="s">
        <v>319</v>
      </c>
      <c r="K232" s="77" t="s">
        <v>555</v>
      </c>
      <c r="L232" s="77" t="s">
        <v>37</v>
      </c>
      <c r="M232" s="4"/>
      <c r="N232" s="4"/>
      <c r="O232" s="6">
        <v>13572700</v>
      </c>
      <c r="P232" s="6">
        <v>0</v>
      </c>
      <c r="Q232" s="6">
        <v>0</v>
      </c>
      <c r="R232" s="7">
        <v>0</v>
      </c>
      <c r="S232" s="901">
        <v>3</v>
      </c>
    </row>
    <row r="233" spans="1:19" s="11" customFormat="1" ht="77.25" customHeight="1">
      <c r="A233" s="876">
        <v>703</v>
      </c>
      <c r="B233" s="350" t="s">
        <v>736</v>
      </c>
      <c r="C233" s="358" t="s">
        <v>378</v>
      </c>
      <c r="D233" s="130" t="s">
        <v>596</v>
      </c>
      <c r="E233" s="341" t="s">
        <v>741</v>
      </c>
      <c r="F233" s="733" t="s">
        <v>379</v>
      </c>
      <c r="G233" s="689" t="s">
        <v>742</v>
      </c>
      <c r="H233" s="380" t="s">
        <v>743</v>
      </c>
      <c r="I233" s="121" t="s">
        <v>375</v>
      </c>
      <c r="J233" s="121" t="s">
        <v>319</v>
      </c>
      <c r="K233" s="121" t="s">
        <v>553</v>
      </c>
      <c r="L233" s="121" t="s">
        <v>37</v>
      </c>
      <c r="M233" s="4"/>
      <c r="N233" s="4"/>
      <c r="O233" s="4"/>
      <c r="P233" s="6">
        <v>9983500</v>
      </c>
      <c r="Q233" s="6">
        <v>0</v>
      </c>
      <c r="R233" s="7">
        <v>0</v>
      </c>
      <c r="S233" s="901">
        <v>3</v>
      </c>
    </row>
    <row r="234" spans="1:19" s="11" customFormat="1" ht="56.25" customHeight="1">
      <c r="A234" s="879"/>
      <c r="B234" s="351"/>
      <c r="C234" s="359"/>
      <c r="D234" s="131"/>
      <c r="E234" s="354"/>
      <c r="F234" s="734"/>
      <c r="G234" s="690"/>
      <c r="H234" s="381"/>
      <c r="I234" s="121" t="s">
        <v>375</v>
      </c>
      <c r="J234" s="121" t="s">
        <v>319</v>
      </c>
      <c r="K234" s="121" t="s">
        <v>553</v>
      </c>
      <c r="L234" s="121" t="s">
        <v>384</v>
      </c>
      <c r="M234" s="4"/>
      <c r="N234" s="4"/>
      <c r="O234" s="4"/>
      <c r="P234" s="6">
        <v>27906700</v>
      </c>
      <c r="Q234" s="6">
        <v>0</v>
      </c>
      <c r="R234" s="7">
        <v>0</v>
      </c>
      <c r="S234" s="901">
        <v>3</v>
      </c>
    </row>
    <row r="235" spans="1:19" s="11" customFormat="1" ht="90.75" customHeight="1">
      <c r="A235" s="888">
        <v>703</v>
      </c>
      <c r="B235" s="350" t="s">
        <v>669</v>
      </c>
      <c r="C235" s="358" t="s">
        <v>381</v>
      </c>
      <c r="D235" s="129" t="s">
        <v>596</v>
      </c>
      <c r="E235" s="354"/>
      <c r="F235" s="734"/>
      <c r="G235" s="690"/>
      <c r="H235" s="381"/>
      <c r="I235" s="121" t="s">
        <v>375</v>
      </c>
      <c r="J235" s="121" t="s">
        <v>319</v>
      </c>
      <c r="K235" s="121" t="s">
        <v>552</v>
      </c>
      <c r="L235" s="121" t="s">
        <v>37</v>
      </c>
      <c r="M235" s="4"/>
      <c r="N235" s="4"/>
      <c r="O235" s="4"/>
      <c r="P235" s="6">
        <v>33958700</v>
      </c>
      <c r="Q235" s="6">
        <v>0</v>
      </c>
      <c r="R235" s="7">
        <v>0</v>
      </c>
      <c r="S235" s="901">
        <v>3</v>
      </c>
    </row>
    <row r="236" spans="1:19" s="11" customFormat="1" ht="21" customHeight="1">
      <c r="A236" s="888"/>
      <c r="B236" s="351"/>
      <c r="C236" s="359"/>
      <c r="D236" s="131"/>
      <c r="E236" s="342"/>
      <c r="F236" s="735"/>
      <c r="G236" s="691"/>
      <c r="H236" s="382"/>
      <c r="I236" s="121" t="s">
        <v>375</v>
      </c>
      <c r="J236" s="121" t="s">
        <v>319</v>
      </c>
      <c r="K236" s="121" t="s">
        <v>552</v>
      </c>
      <c r="L236" s="121" t="s">
        <v>384</v>
      </c>
      <c r="M236" s="4"/>
      <c r="N236" s="4"/>
      <c r="O236" s="4"/>
      <c r="P236" s="6">
        <v>9983500</v>
      </c>
      <c r="Q236" s="6">
        <v>0</v>
      </c>
      <c r="R236" s="7">
        <v>0</v>
      </c>
      <c r="S236" s="901">
        <v>3</v>
      </c>
    </row>
    <row r="237" spans="1:19" s="11" customFormat="1" ht="107.25" customHeight="1">
      <c r="A237" s="897">
        <v>703</v>
      </c>
      <c r="B237" s="47" t="s">
        <v>748</v>
      </c>
      <c r="C237" s="29" t="s">
        <v>382</v>
      </c>
      <c r="D237" s="616" t="s">
        <v>596</v>
      </c>
      <c r="E237" s="42" t="s">
        <v>597</v>
      </c>
      <c r="F237" s="83" t="s">
        <v>52</v>
      </c>
      <c r="G237" s="722">
        <v>39814</v>
      </c>
      <c r="H237" s="49" t="s">
        <v>25</v>
      </c>
      <c r="I237" s="121" t="s">
        <v>375</v>
      </c>
      <c r="J237" s="121" t="s">
        <v>319</v>
      </c>
      <c r="K237" s="121" t="s">
        <v>383</v>
      </c>
      <c r="L237" s="121" t="s">
        <v>384</v>
      </c>
      <c r="M237" s="6">
        <v>2308600</v>
      </c>
      <c r="N237" s="6">
        <v>1761867.32</v>
      </c>
      <c r="O237" s="6">
        <v>0</v>
      </c>
      <c r="P237" s="4"/>
      <c r="Q237" s="4"/>
      <c r="R237" s="4"/>
      <c r="S237" s="901">
        <v>3</v>
      </c>
    </row>
    <row r="238" spans="1:19" s="11" customFormat="1" ht="120.75" customHeight="1">
      <c r="A238" s="897">
        <v>703</v>
      </c>
      <c r="B238" s="47" t="s">
        <v>749</v>
      </c>
      <c r="C238" s="29" t="s">
        <v>385</v>
      </c>
      <c r="D238" s="616" t="s">
        <v>596</v>
      </c>
      <c r="E238" s="341" t="s">
        <v>598</v>
      </c>
      <c r="F238" s="380" t="s">
        <v>379</v>
      </c>
      <c r="G238" s="736" t="s">
        <v>386</v>
      </c>
      <c r="H238" s="380" t="s">
        <v>387</v>
      </c>
      <c r="I238" s="121" t="s">
        <v>375</v>
      </c>
      <c r="J238" s="121" t="s">
        <v>319</v>
      </c>
      <c r="K238" s="121" t="s">
        <v>388</v>
      </c>
      <c r="L238" s="121" t="s">
        <v>384</v>
      </c>
      <c r="M238" s="6">
        <v>12354200</v>
      </c>
      <c r="N238" s="6">
        <v>10198500</v>
      </c>
      <c r="O238" s="6">
        <v>0</v>
      </c>
      <c r="P238" s="4"/>
      <c r="Q238" s="4"/>
      <c r="R238" s="4"/>
      <c r="S238" s="901">
        <v>3</v>
      </c>
    </row>
    <row r="239" spans="1:19" s="11" customFormat="1" ht="160.5" customHeight="1">
      <c r="A239" s="897">
        <v>703</v>
      </c>
      <c r="B239" s="47" t="s">
        <v>670</v>
      </c>
      <c r="C239" s="29" t="s">
        <v>389</v>
      </c>
      <c r="D239" s="616" t="s">
        <v>596</v>
      </c>
      <c r="E239" s="354"/>
      <c r="F239" s="720"/>
      <c r="G239" s="737"/>
      <c r="H239" s="381"/>
      <c r="I239" s="121" t="s">
        <v>375</v>
      </c>
      <c r="J239" s="121" t="s">
        <v>319</v>
      </c>
      <c r="K239" s="121" t="s">
        <v>390</v>
      </c>
      <c r="L239" s="121" t="s">
        <v>384</v>
      </c>
      <c r="M239" s="6">
        <v>69809400</v>
      </c>
      <c r="N239" s="6">
        <v>43643600</v>
      </c>
      <c r="O239" s="6">
        <v>0</v>
      </c>
      <c r="P239" s="4"/>
      <c r="Q239" s="4"/>
      <c r="R239" s="4"/>
      <c r="S239" s="901">
        <v>3</v>
      </c>
    </row>
    <row r="240" spans="1:19" s="11" customFormat="1" ht="120.75" customHeight="1">
      <c r="A240" s="897">
        <v>703</v>
      </c>
      <c r="B240" s="47" t="s">
        <v>750</v>
      </c>
      <c r="C240" s="29" t="s">
        <v>385</v>
      </c>
      <c r="D240" s="616" t="s">
        <v>596</v>
      </c>
      <c r="E240" s="354"/>
      <c r="F240" s="720"/>
      <c r="G240" s="737"/>
      <c r="H240" s="381"/>
      <c r="I240" s="121" t="s">
        <v>375</v>
      </c>
      <c r="J240" s="121" t="s">
        <v>319</v>
      </c>
      <c r="K240" s="121" t="s">
        <v>391</v>
      </c>
      <c r="L240" s="121" t="s">
        <v>384</v>
      </c>
      <c r="M240" s="6">
        <v>788600</v>
      </c>
      <c r="N240" s="6">
        <v>651123.42000000004</v>
      </c>
      <c r="O240" s="6">
        <v>0</v>
      </c>
      <c r="P240" s="4"/>
      <c r="Q240" s="4"/>
      <c r="R240" s="4"/>
      <c r="S240" s="901">
        <v>3</v>
      </c>
    </row>
    <row r="241" spans="1:19" s="11" customFormat="1" ht="156" customHeight="1">
      <c r="A241" s="897">
        <v>703</v>
      </c>
      <c r="B241" s="47" t="s">
        <v>671</v>
      </c>
      <c r="C241" s="29" t="s">
        <v>389</v>
      </c>
      <c r="D241" s="131" t="s">
        <v>596</v>
      </c>
      <c r="E241" s="342"/>
      <c r="F241" s="738"/>
      <c r="G241" s="739"/>
      <c r="H241" s="382"/>
      <c r="I241" s="121" t="s">
        <v>375</v>
      </c>
      <c r="J241" s="121" t="s">
        <v>319</v>
      </c>
      <c r="K241" s="121" t="s">
        <v>392</v>
      </c>
      <c r="L241" s="121" t="s">
        <v>384</v>
      </c>
      <c r="M241" s="6">
        <v>4456100</v>
      </c>
      <c r="N241" s="6">
        <v>2786078.54</v>
      </c>
      <c r="O241" s="6">
        <v>0</v>
      </c>
      <c r="P241" s="4"/>
      <c r="Q241" s="4"/>
      <c r="R241" s="4"/>
      <c r="S241" s="901">
        <v>3</v>
      </c>
    </row>
    <row r="242" spans="1:19" s="11" customFormat="1" ht="313.5" customHeight="1">
      <c r="A242" s="897">
        <v>703</v>
      </c>
      <c r="B242" s="47" t="s">
        <v>672</v>
      </c>
      <c r="C242" s="29" t="s">
        <v>527</v>
      </c>
      <c r="D242" s="131" t="s">
        <v>596</v>
      </c>
      <c r="E242" s="42" t="s">
        <v>363</v>
      </c>
      <c r="F242" s="116" t="s">
        <v>52</v>
      </c>
      <c r="G242" s="732">
        <v>43580</v>
      </c>
      <c r="H242" s="485" t="s">
        <v>25</v>
      </c>
      <c r="I242" s="77" t="s">
        <v>375</v>
      </c>
      <c r="J242" s="77" t="s">
        <v>27</v>
      </c>
      <c r="K242" s="77" t="s">
        <v>528</v>
      </c>
      <c r="L242" s="77" t="s">
        <v>297</v>
      </c>
      <c r="M242" s="4"/>
      <c r="N242" s="4"/>
      <c r="O242" s="6">
        <v>7000000</v>
      </c>
      <c r="P242" s="4">
        <v>0</v>
      </c>
      <c r="Q242" s="4">
        <v>0</v>
      </c>
      <c r="R242" s="62">
        <v>0</v>
      </c>
      <c r="S242" s="891">
        <v>3</v>
      </c>
    </row>
    <row r="243" spans="1:19" s="11" customFormat="1" ht="72" customHeight="1">
      <c r="A243" s="897">
        <v>703</v>
      </c>
      <c r="B243" s="47" t="s">
        <v>673</v>
      </c>
      <c r="C243" s="29" t="s">
        <v>393</v>
      </c>
      <c r="D243" s="616" t="s">
        <v>600</v>
      </c>
      <c r="E243" s="97" t="s">
        <v>599</v>
      </c>
      <c r="F243" s="99" t="s">
        <v>52</v>
      </c>
      <c r="G243" s="675">
        <v>45576</v>
      </c>
      <c r="H243" s="721">
        <v>45654</v>
      </c>
      <c r="I243" s="77" t="s">
        <v>273</v>
      </c>
      <c r="J243" s="77" t="s">
        <v>26</v>
      </c>
      <c r="K243" s="77" t="s">
        <v>394</v>
      </c>
      <c r="L243" s="77" t="s">
        <v>37</v>
      </c>
      <c r="M243" s="6">
        <v>2441722.9</v>
      </c>
      <c r="N243" s="6">
        <v>2389389.17</v>
      </c>
      <c r="O243" s="6">
        <v>0</v>
      </c>
      <c r="P243" s="4"/>
      <c r="Q243" s="4"/>
      <c r="R243" s="4"/>
      <c r="S243" s="891">
        <v>3</v>
      </c>
    </row>
    <row r="244" spans="1:19" s="11" customFormat="1" ht="304.5" customHeight="1">
      <c r="A244" s="897">
        <v>703</v>
      </c>
      <c r="B244" s="47" t="s">
        <v>674</v>
      </c>
      <c r="C244" s="29" t="s">
        <v>393</v>
      </c>
      <c r="D244" s="131" t="s">
        <v>600</v>
      </c>
      <c r="E244" s="42" t="s">
        <v>363</v>
      </c>
      <c r="F244" s="116" t="s">
        <v>52</v>
      </c>
      <c r="G244" s="732">
        <v>43580</v>
      </c>
      <c r="H244" s="485" t="s">
        <v>25</v>
      </c>
      <c r="I244" s="5" t="s">
        <v>273</v>
      </c>
      <c r="J244" s="5" t="s">
        <v>26</v>
      </c>
      <c r="K244" s="5" t="s">
        <v>394</v>
      </c>
      <c r="L244" s="77" t="s">
        <v>297</v>
      </c>
      <c r="M244" s="6">
        <v>8054977.0999999996</v>
      </c>
      <c r="N244" s="6">
        <v>8054172.4400000004</v>
      </c>
      <c r="O244" s="6">
        <v>0</v>
      </c>
      <c r="P244" s="4"/>
      <c r="Q244" s="4"/>
      <c r="R244" s="4"/>
      <c r="S244" s="906">
        <v>3</v>
      </c>
    </row>
    <row r="245" spans="1:19" s="11" customFormat="1" ht="153.75" customHeight="1">
      <c r="A245" s="880">
        <v>703</v>
      </c>
      <c r="B245" s="47" t="s">
        <v>751</v>
      </c>
      <c r="C245" s="111" t="s">
        <v>529</v>
      </c>
      <c r="D245" s="332" t="s">
        <v>373</v>
      </c>
      <c r="E245" s="361" t="s">
        <v>713</v>
      </c>
      <c r="F245" s="335" t="s">
        <v>52</v>
      </c>
      <c r="G245" s="689" t="s">
        <v>714</v>
      </c>
      <c r="H245" s="552" t="s">
        <v>715</v>
      </c>
      <c r="I245" s="75" t="s">
        <v>273</v>
      </c>
      <c r="J245" s="75" t="s">
        <v>26</v>
      </c>
      <c r="K245" s="75" t="s">
        <v>530</v>
      </c>
      <c r="L245" s="77" t="s">
        <v>37</v>
      </c>
      <c r="M245" s="4"/>
      <c r="N245" s="4"/>
      <c r="O245" s="6">
        <v>10435500</v>
      </c>
      <c r="P245" s="6">
        <v>0</v>
      </c>
      <c r="Q245" s="6">
        <v>0</v>
      </c>
      <c r="R245" s="7">
        <v>0</v>
      </c>
      <c r="S245" s="906">
        <v>3</v>
      </c>
    </row>
    <row r="246" spans="1:19" s="11" customFormat="1" ht="153.75" customHeight="1">
      <c r="A246" s="880">
        <v>703</v>
      </c>
      <c r="B246" s="47" t="s">
        <v>716</v>
      </c>
      <c r="C246" s="29" t="s">
        <v>531</v>
      </c>
      <c r="D246" s="333"/>
      <c r="E246" s="362"/>
      <c r="F246" s="385"/>
      <c r="G246" s="690"/>
      <c r="H246" s="725"/>
      <c r="I246" s="77" t="s">
        <v>273</v>
      </c>
      <c r="J246" s="77" t="s">
        <v>26</v>
      </c>
      <c r="K246" s="77" t="s">
        <v>532</v>
      </c>
      <c r="L246" s="77" t="s">
        <v>37</v>
      </c>
      <c r="M246" s="4"/>
      <c r="N246" s="4"/>
      <c r="O246" s="6">
        <v>10922800</v>
      </c>
      <c r="P246" s="6">
        <v>0</v>
      </c>
      <c r="Q246" s="6">
        <v>0</v>
      </c>
      <c r="R246" s="7">
        <v>0</v>
      </c>
      <c r="S246" s="906">
        <v>3</v>
      </c>
    </row>
    <row r="247" spans="1:19" s="11" customFormat="1" ht="239.25" customHeight="1">
      <c r="A247" s="880">
        <v>703</v>
      </c>
      <c r="B247" s="47" t="s">
        <v>752</v>
      </c>
      <c r="C247" s="112" t="s">
        <v>534</v>
      </c>
      <c r="D247" s="333"/>
      <c r="E247" s="362"/>
      <c r="F247" s="385"/>
      <c r="G247" s="690"/>
      <c r="H247" s="725"/>
      <c r="I247" s="77" t="s">
        <v>273</v>
      </c>
      <c r="J247" s="77" t="s">
        <v>26</v>
      </c>
      <c r="K247" s="77" t="s">
        <v>533</v>
      </c>
      <c r="L247" s="77" t="s">
        <v>37</v>
      </c>
      <c r="M247" s="4"/>
      <c r="N247" s="4"/>
      <c r="O247" s="6">
        <v>105400</v>
      </c>
      <c r="P247" s="6">
        <v>0</v>
      </c>
      <c r="Q247" s="6">
        <v>0</v>
      </c>
      <c r="R247" s="7">
        <v>0</v>
      </c>
      <c r="S247" s="906">
        <v>3</v>
      </c>
    </row>
    <row r="248" spans="1:19" s="11" customFormat="1" ht="249" customHeight="1">
      <c r="A248" s="880">
        <v>703</v>
      </c>
      <c r="B248" s="47" t="s">
        <v>717</v>
      </c>
      <c r="C248" s="112" t="s">
        <v>535</v>
      </c>
      <c r="D248" s="334"/>
      <c r="E248" s="363"/>
      <c r="F248" s="336"/>
      <c r="G248" s="691"/>
      <c r="H248" s="724"/>
      <c r="I248" s="77" t="s">
        <v>273</v>
      </c>
      <c r="J248" s="77" t="s">
        <v>26</v>
      </c>
      <c r="K248" s="77" t="s">
        <v>536</v>
      </c>
      <c r="L248" s="77"/>
      <c r="M248" s="4"/>
      <c r="N248" s="4"/>
      <c r="O248" s="6">
        <v>110300</v>
      </c>
      <c r="P248" s="6">
        <v>0</v>
      </c>
      <c r="Q248" s="6">
        <v>0</v>
      </c>
      <c r="R248" s="7">
        <v>0</v>
      </c>
      <c r="S248" s="906">
        <v>3</v>
      </c>
    </row>
    <row r="249" spans="1:19" ht="68.25" customHeight="1">
      <c r="A249" s="876">
        <v>703</v>
      </c>
      <c r="B249" s="350" t="s">
        <v>753</v>
      </c>
      <c r="C249" s="380" t="s">
        <v>395</v>
      </c>
      <c r="D249" s="355" t="s">
        <v>396</v>
      </c>
      <c r="E249" s="352" t="s">
        <v>397</v>
      </c>
      <c r="F249" s="350" t="s">
        <v>52</v>
      </c>
      <c r="G249" s="688">
        <v>42736</v>
      </c>
      <c r="H249" s="349" t="s">
        <v>25</v>
      </c>
      <c r="I249" s="77" t="s">
        <v>17</v>
      </c>
      <c r="J249" s="77" t="s">
        <v>26</v>
      </c>
      <c r="K249" s="77" t="s">
        <v>398</v>
      </c>
      <c r="L249" s="77" t="s">
        <v>37</v>
      </c>
      <c r="M249" s="6">
        <v>151500</v>
      </c>
      <c r="N249" s="6">
        <v>144492.96</v>
      </c>
      <c r="O249" s="6">
        <v>84500</v>
      </c>
      <c r="P249" s="6">
        <v>84500</v>
      </c>
      <c r="Q249" s="6">
        <v>84500</v>
      </c>
      <c r="R249" s="7">
        <v>84500</v>
      </c>
      <c r="S249" s="904">
        <v>3</v>
      </c>
    </row>
    <row r="250" spans="1:19" ht="44.25" customHeight="1">
      <c r="A250" s="879"/>
      <c r="B250" s="351"/>
      <c r="C250" s="382"/>
      <c r="D250" s="356"/>
      <c r="E250" s="625"/>
      <c r="F250" s="740"/>
      <c r="G250" s="682"/>
      <c r="H250" s="275"/>
      <c r="I250" s="5" t="s">
        <v>17</v>
      </c>
      <c r="J250" s="5" t="s">
        <v>26</v>
      </c>
      <c r="K250" s="5" t="s">
        <v>398</v>
      </c>
      <c r="L250" s="5" t="s">
        <v>399</v>
      </c>
      <c r="M250" s="6">
        <v>8208500</v>
      </c>
      <c r="N250" s="6">
        <v>8208500</v>
      </c>
      <c r="O250" s="6">
        <v>8450000</v>
      </c>
      <c r="P250" s="6">
        <v>8450000</v>
      </c>
      <c r="Q250" s="6">
        <v>8450000</v>
      </c>
      <c r="R250" s="7">
        <v>8450000</v>
      </c>
      <c r="S250" s="904">
        <v>3</v>
      </c>
    </row>
    <row r="251" spans="1:19" ht="58.5" customHeight="1">
      <c r="A251" s="876">
        <v>703</v>
      </c>
      <c r="B251" s="350" t="s">
        <v>502</v>
      </c>
      <c r="C251" s="380" t="s">
        <v>400</v>
      </c>
      <c r="D251" s="355" t="s">
        <v>401</v>
      </c>
      <c r="E251" s="341" t="s">
        <v>718</v>
      </c>
      <c r="F251" s="335" t="s">
        <v>52</v>
      </c>
      <c r="G251" s="688">
        <v>45069</v>
      </c>
      <c r="H251" s="349" t="s">
        <v>25</v>
      </c>
      <c r="I251" s="5" t="s">
        <v>17</v>
      </c>
      <c r="J251" s="5" t="s">
        <v>26</v>
      </c>
      <c r="K251" s="5" t="s">
        <v>402</v>
      </c>
      <c r="L251" s="5" t="s">
        <v>37</v>
      </c>
      <c r="M251" s="6">
        <v>200</v>
      </c>
      <c r="N251" s="6">
        <v>0</v>
      </c>
      <c r="O251" s="6">
        <v>0</v>
      </c>
      <c r="P251" s="6">
        <v>0</v>
      </c>
      <c r="Q251" s="6">
        <v>0</v>
      </c>
      <c r="R251" s="6">
        <v>0</v>
      </c>
      <c r="S251" s="904">
        <v>3</v>
      </c>
    </row>
    <row r="252" spans="1:19" ht="89.25" customHeight="1">
      <c r="A252" s="879"/>
      <c r="B252" s="351"/>
      <c r="C252" s="382"/>
      <c r="D252" s="356"/>
      <c r="E252" s="342"/>
      <c r="F252" s="336"/>
      <c r="G252" s="682"/>
      <c r="H252" s="275"/>
      <c r="I252" s="5" t="s">
        <v>17</v>
      </c>
      <c r="J252" s="5" t="s">
        <v>26</v>
      </c>
      <c r="K252" s="5" t="s">
        <v>402</v>
      </c>
      <c r="L252" s="5" t="s">
        <v>399</v>
      </c>
      <c r="M252" s="6">
        <v>18000</v>
      </c>
      <c r="N252" s="6">
        <v>18000</v>
      </c>
      <c r="O252" s="6">
        <v>18000</v>
      </c>
      <c r="P252" s="6">
        <v>18000</v>
      </c>
      <c r="Q252" s="6">
        <v>18000</v>
      </c>
      <c r="R252" s="7">
        <v>18000</v>
      </c>
      <c r="S252" s="904">
        <v>3</v>
      </c>
    </row>
    <row r="253" spans="1:19" ht="126.75" customHeight="1">
      <c r="A253" s="880">
        <v>703</v>
      </c>
      <c r="B253" s="73" t="s">
        <v>675</v>
      </c>
      <c r="C253" s="84" t="s">
        <v>403</v>
      </c>
      <c r="D253" s="87" t="s">
        <v>404</v>
      </c>
      <c r="E253" s="132" t="s">
        <v>719</v>
      </c>
      <c r="F253" s="50" t="s">
        <v>52</v>
      </c>
      <c r="G253" s="692">
        <v>44824</v>
      </c>
      <c r="H253" s="17" t="s">
        <v>25</v>
      </c>
      <c r="I253" s="5" t="s">
        <v>17</v>
      </c>
      <c r="J253" s="5" t="s">
        <v>27</v>
      </c>
      <c r="K253" s="5" t="s">
        <v>405</v>
      </c>
      <c r="L253" s="5" t="s">
        <v>406</v>
      </c>
      <c r="M253" s="71">
        <v>110400</v>
      </c>
      <c r="N253" s="71">
        <v>82800</v>
      </c>
      <c r="O253" s="71">
        <v>82800</v>
      </c>
      <c r="P253" s="71">
        <v>82800</v>
      </c>
      <c r="Q253" s="71">
        <v>82800</v>
      </c>
      <c r="R253" s="63">
        <v>82800</v>
      </c>
      <c r="S253" s="920">
        <v>3</v>
      </c>
    </row>
    <row r="254" spans="1:19" ht="63" customHeight="1">
      <c r="A254" s="880">
        <v>703</v>
      </c>
      <c r="B254" s="73" t="s">
        <v>754</v>
      </c>
      <c r="C254" s="31" t="s">
        <v>408</v>
      </c>
      <c r="D254" s="87" t="s">
        <v>409</v>
      </c>
      <c r="E254" s="352" t="s">
        <v>410</v>
      </c>
      <c r="F254" s="350" t="s">
        <v>342</v>
      </c>
      <c r="G254" s="688">
        <v>44554</v>
      </c>
      <c r="H254" s="349" t="s">
        <v>411</v>
      </c>
      <c r="I254" s="5" t="s">
        <v>17</v>
      </c>
      <c r="J254" s="5" t="s">
        <v>27</v>
      </c>
      <c r="K254" s="5" t="s">
        <v>412</v>
      </c>
      <c r="L254" s="77" t="s">
        <v>407</v>
      </c>
      <c r="M254" s="6">
        <v>7038195</v>
      </c>
      <c r="N254" s="6">
        <v>7038195</v>
      </c>
      <c r="O254" s="6">
        <v>3509957</v>
      </c>
      <c r="P254" s="6">
        <v>1660009</v>
      </c>
      <c r="Q254" s="6">
        <v>2515407</v>
      </c>
      <c r="R254" s="7">
        <v>2515407</v>
      </c>
      <c r="S254" s="877">
        <v>3</v>
      </c>
    </row>
    <row r="255" spans="1:19" ht="80.25" customHeight="1">
      <c r="A255" s="880">
        <v>703</v>
      </c>
      <c r="B255" s="48" t="s">
        <v>755</v>
      </c>
      <c r="C255" s="31" t="s">
        <v>413</v>
      </c>
      <c r="D255" s="87" t="s">
        <v>409</v>
      </c>
      <c r="E255" s="353"/>
      <c r="F255" s="351"/>
      <c r="G255" s="682"/>
      <c r="H255" s="275"/>
      <c r="I255" s="77" t="s">
        <v>17</v>
      </c>
      <c r="J255" s="77" t="s">
        <v>27</v>
      </c>
      <c r="K255" s="77" t="s">
        <v>414</v>
      </c>
      <c r="L255" s="77" t="s">
        <v>407</v>
      </c>
      <c r="M255" s="78">
        <v>2102400</v>
      </c>
      <c r="N255" s="78">
        <v>2102318</v>
      </c>
      <c r="O255" s="78">
        <v>1243200</v>
      </c>
      <c r="P255" s="78">
        <v>415100</v>
      </c>
      <c r="Q255" s="78">
        <v>628900</v>
      </c>
      <c r="R255" s="108">
        <v>628900</v>
      </c>
      <c r="S255" s="877">
        <v>3</v>
      </c>
    </row>
    <row r="256" spans="1:19" ht="60.75" customHeight="1">
      <c r="A256" s="876">
        <v>703</v>
      </c>
      <c r="B256" s="350" t="s">
        <v>756</v>
      </c>
      <c r="C256" s="84" t="s">
        <v>415</v>
      </c>
      <c r="D256" s="355" t="s">
        <v>409</v>
      </c>
      <c r="E256" s="361" t="s">
        <v>416</v>
      </c>
      <c r="F256" s="335" t="s">
        <v>52</v>
      </c>
      <c r="G256" s="552" t="s">
        <v>417</v>
      </c>
      <c r="H256" s="689" t="s">
        <v>25</v>
      </c>
      <c r="I256" s="77" t="s">
        <v>17</v>
      </c>
      <c r="J256" s="77" t="s">
        <v>43</v>
      </c>
      <c r="K256" s="77" t="s">
        <v>418</v>
      </c>
      <c r="L256" s="77" t="s">
        <v>407</v>
      </c>
      <c r="M256" s="6">
        <v>2925100</v>
      </c>
      <c r="N256" s="6">
        <v>2924964</v>
      </c>
      <c r="O256" s="6">
        <v>0</v>
      </c>
      <c r="P256" s="6">
        <v>0</v>
      </c>
      <c r="Q256" s="6">
        <v>0</v>
      </c>
      <c r="R256" s="7">
        <v>0</v>
      </c>
      <c r="S256" s="877">
        <v>3</v>
      </c>
    </row>
    <row r="257" spans="1:19" ht="106.5" customHeight="1">
      <c r="A257" s="879"/>
      <c r="B257" s="351"/>
      <c r="C257" s="84" t="s">
        <v>419</v>
      </c>
      <c r="D257" s="357"/>
      <c r="E257" s="362"/>
      <c r="F257" s="385"/>
      <c r="G257" s="725"/>
      <c r="H257" s="690"/>
      <c r="I257" s="5" t="s">
        <v>17</v>
      </c>
      <c r="J257" s="5" t="s">
        <v>43</v>
      </c>
      <c r="K257" s="5" t="s">
        <v>418</v>
      </c>
      <c r="L257" s="5" t="s">
        <v>407</v>
      </c>
      <c r="M257" s="6">
        <v>0</v>
      </c>
      <c r="N257" s="6">
        <v>0</v>
      </c>
      <c r="O257" s="6">
        <v>2886400</v>
      </c>
      <c r="P257" s="6">
        <v>3043600</v>
      </c>
      <c r="Q257" s="6">
        <v>3245300</v>
      </c>
      <c r="R257" s="7">
        <v>3245300</v>
      </c>
      <c r="S257" s="904">
        <v>3</v>
      </c>
    </row>
    <row r="258" spans="1:19" ht="157.5" customHeight="1">
      <c r="A258" s="880">
        <v>703</v>
      </c>
      <c r="B258" s="73" t="s">
        <v>757</v>
      </c>
      <c r="C258" s="84" t="s">
        <v>538</v>
      </c>
      <c r="D258" s="356"/>
      <c r="E258" s="363"/>
      <c r="F258" s="336"/>
      <c r="G258" s="724"/>
      <c r="H258" s="691"/>
      <c r="I258" s="75" t="s">
        <v>17</v>
      </c>
      <c r="J258" s="75" t="s">
        <v>27</v>
      </c>
      <c r="K258" s="75" t="s">
        <v>539</v>
      </c>
      <c r="L258" s="75" t="s">
        <v>407</v>
      </c>
      <c r="M258" s="6"/>
      <c r="N258" s="6"/>
      <c r="O258" s="6">
        <v>126800</v>
      </c>
      <c r="P258" s="6">
        <v>126800</v>
      </c>
      <c r="Q258" s="6">
        <v>126800</v>
      </c>
      <c r="R258" s="7">
        <v>126800</v>
      </c>
      <c r="S258" s="893">
        <v>3</v>
      </c>
    </row>
    <row r="259" spans="1:19" ht="127.5" customHeight="1">
      <c r="A259" s="880">
        <v>703</v>
      </c>
      <c r="B259" s="73" t="s">
        <v>676</v>
      </c>
      <c r="C259" s="123" t="s">
        <v>420</v>
      </c>
      <c r="D259" s="87" t="s">
        <v>421</v>
      </c>
      <c r="E259" s="106" t="s">
        <v>720</v>
      </c>
      <c r="F259" s="50" t="s">
        <v>52</v>
      </c>
      <c r="G259" s="692">
        <v>45477</v>
      </c>
      <c r="H259" s="716" t="s">
        <v>721</v>
      </c>
      <c r="I259" s="5" t="s">
        <v>17</v>
      </c>
      <c r="J259" s="5" t="s">
        <v>27</v>
      </c>
      <c r="K259" s="5" t="s">
        <v>422</v>
      </c>
      <c r="L259" s="5" t="s">
        <v>406</v>
      </c>
      <c r="M259" s="6">
        <v>360000</v>
      </c>
      <c r="N259" s="6">
        <v>358000</v>
      </c>
      <c r="O259" s="6">
        <v>550000</v>
      </c>
      <c r="P259" s="6">
        <v>550000</v>
      </c>
      <c r="Q259" s="6">
        <v>550000</v>
      </c>
      <c r="R259" s="7">
        <v>550000</v>
      </c>
      <c r="S259" s="877">
        <v>3</v>
      </c>
    </row>
    <row r="260" spans="1:19" ht="59.25" customHeight="1">
      <c r="A260" s="876">
        <v>703</v>
      </c>
      <c r="B260" s="350" t="s">
        <v>677</v>
      </c>
      <c r="C260" s="374" t="s">
        <v>423</v>
      </c>
      <c r="D260" s="355" t="s">
        <v>421</v>
      </c>
      <c r="E260" s="361" t="s">
        <v>722</v>
      </c>
      <c r="F260" s="350" t="s">
        <v>52</v>
      </c>
      <c r="G260" s="741">
        <v>45427</v>
      </c>
      <c r="H260" s="742" t="s">
        <v>25</v>
      </c>
      <c r="I260" s="76" t="s">
        <v>17</v>
      </c>
      <c r="J260" s="76" t="s">
        <v>27</v>
      </c>
      <c r="K260" s="76" t="s">
        <v>424</v>
      </c>
      <c r="L260" s="76" t="s">
        <v>406</v>
      </c>
      <c r="M260" s="6">
        <v>158000</v>
      </c>
      <c r="N260" s="6">
        <v>158000</v>
      </c>
      <c r="O260" s="6">
        <v>0</v>
      </c>
      <c r="P260" s="6">
        <v>0</v>
      </c>
      <c r="Q260" s="6">
        <v>0</v>
      </c>
      <c r="R260" s="7">
        <v>0</v>
      </c>
      <c r="S260" s="882">
        <v>3</v>
      </c>
    </row>
    <row r="261" spans="1:19" ht="70.5" customHeight="1">
      <c r="A261" s="879"/>
      <c r="B261" s="351"/>
      <c r="C261" s="375"/>
      <c r="D261" s="356"/>
      <c r="E261" s="363"/>
      <c r="F261" s="351"/>
      <c r="G261" s="741"/>
      <c r="H261" s="743"/>
      <c r="I261" s="75" t="s">
        <v>17</v>
      </c>
      <c r="J261" s="75" t="s">
        <v>27</v>
      </c>
      <c r="K261" s="75" t="s">
        <v>537</v>
      </c>
      <c r="L261" s="75" t="s">
        <v>406</v>
      </c>
      <c r="M261" s="78"/>
      <c r="N261" s="78"/>
      <c r="O261" s="78">
        <v>80000</v>
      </c>
      <c r="P261" s="78">
        <v>81000</v>
      </c>
      <c r="Q261" s="78">
        <v>82000</v>
      </c>
      <c r="R261" s="108">
        <v>82000</v>
      </c>
      <c r="S261" s="885"/>
    </row>
    <row r="262" spans="1:19" ht="115.5" customHeight="1">
      <c r="A262" s="880">
        <v>703</v>
      </c>
      <c r="B262" s="73" t="s">
        <v>678</v>
      </c>
      <c r="C262" s="123" t="s">
        <v>425</v>
      </c>
      <c r="D262" s="87" t="s">
        <v>426</v>
      </c>
      <c r="E262" s="106" t="s">
        <v>723</v>
      </c>
      <c r="F262" s="73" t="s">
        <v>52</v>
      </c>
      <c r="G262" s="680">
        <v>44986</v>
      </c>
      <c r="H262" s="81" t="s">
        <v>25</v>
      </c>
      <c r="I262" s="77" t="s">
        <v>17</v>
      </c>
      <c r="J262" s="77" t="s">
        <v>27</v>
      </c>
      <c r="K262" s="77" t="s">
        <v>427</v>
      </c>
      <c r="L262" s="77" t="s">
        <v>406</v>
      </c>
      <c r="M262" s="78">
        <v>380000</v>
      </c>
      <c r="N262" s="78">
        <v>380000</v>
      </c>
      <c r="O262" s="78">
        <v>480000</v>
      </c>
      <c r="P262" s="78">
        <v>480000</v>
      </c>
      <c r="Q262" s="78">
        <v>480000</v>
      </c>
      <c r="R262" s="108">
        <v>480000</v>
      </c>
      <c r="S262" s="877">
        <v>3</v>
      </c>
    </row>
    <row r="263" spans="1:19" ht="147.75" customHeight="1">
      <c r="A263" s="880">
        <v>703</v>
      </c>
      <c r="B263" s="73" t="s">
        <v>679</v>
      </c>
      <c r="C263" s="84" t="s">
        <v>428</v>
      </c>
      <c r="D263" s="87" t="s">
        <v>429</v>
      </c>
      <c r="E263" s="13" t="s">
        <v>724</v>
      </c>
      <c r="F263" s="50" t="s">
        <v>430</v>
      </c>
      <c r="G263" s="744">
        <v>45436</v>
      </c>
      <c r="H263" s="745" t="s">
        <v>25</v>
      </c>
      <c r="I263" s="5" t="s">
        <v>17</v>
      </c>
      <c r="J263" s="5" t="s">
        <v>431</v>
      </c>
      <c r="K263" s="5" t="s">
        <v>432</v>
      </c>
      <c r="L263" s="5" t="s">
        <v>433</v>
      </c>
      <c r="M263" s="6">
        <v>300000</v>
      </c>
      <c r="N263" s="6">
        <v>300000</v>
      </c>
      <c r="O263" s="6">
        <v>500000</v>
      </c>
      <c r="P263" s="6">
        <v>500000</v>
      </c>
      <c r="Q263" s="6">
        <v>500000</v>
      </c>
      <c r="R263" s="7">
        <v>500000</v>
      </c>
      <c r="S263" s="904">
        <v>3</v>
      </c>
    </row>
    <row r="264" spans="1:19" ht="180.75" customHeight="1">
      <c r="A264" s="880">
        <v>703</v>
      </c>
      <c r="B264" s="73" t="s">
        <v>758</v>
      </c>
      <c r="C264" s="84" t="s">
        <v>540</v>
      </c>
      <c r="D264" s="87" t="s">
        <v>435</v>
      </c>
      <c r="E264" s="13" t="s">
        <v>727</v>
      </c>
      <c r="F264" s="50" t="s">
        <v>52</v>
      </c>
      <c r="G264" s="744">
        <v>43847</v>
      </c>
      <c r="H264" s="745" t="s">
        <v>25</v>
      </c>
      <c r="I264" s="76" t="s">
        <v>18</v>
      </c>
      <c r="J264" s="76" t="s">
        <v>26</v>
      </c>
      <c r="K264" s="76" t="s">
        <v>541</v>
      </c>
      <c r="L264" s="76" t="s">
        <v>37</v>
      </c>
      <c r="M264" s="78"/>
      <c r="N264" s="78"/>
      <c r="O264" s="78">
        <v>0</v>
      </c>
      <c r="P264" s="78">
        <v>0</v>
      </c>
      <c r="Q264" s="78">
        <v>22222200</v>
      </c>
      <c r="R264" s="108">
        <v>22222200</v>
      </c>
      <c r="S264" s="877">
        <v>3</v>
      </c>
    </row>
    <row r="265" spans="1:19" ht="105" customHeight="1">
      <c r="A265" s="880">
        <v>703</v>
      </c>
      <c r="B265" s="73" t="s">
        <v>759</v>
      </c>
      <c r="C265" s="84" t="s">
        <v>434</v>
      </c>
      <c r="D265" s="87" t="s">
        <v>435</v>
      </c>
      <c r="E265" s="13" t="s">
        <v>745</v>
      </c>
      <c r="F265" s="50" t="s">
        <v>52</v>
      </c>
      <c r="G265" s="692">
        <v>45649</v>
      </c>
      <c r="H265" s="692">
        <v>45657</v>
      </c>
      <c r="I265" s="76" t="s">
        <v>18</v>
      </c>
      <c r="J265" s="76" t="s">
        <v>26</v>
      </c>
      <c r="K265" s="76" t="s">
        <v>436</v>
      </c>
      <c r="L265" s="76" t="s">
        <v>111</v>
      </c>
      <c r="M265" s="78">
        <v>230800</v>
      </c>
      <c r="N265" s="78">
        <v>0</v>
      </c>
      <c r="O265" s="78">
        <v>0</v>
      </c>
      <c r="P265" s="78"/>
      <c r="Q265" s="78"/>
      <c r="R265" s="78"/>
      <c r="S265" s="877">
        <v>3</v>
      </c>
    </row>
    <row r="266" spans="1:19" ht="96" customHeight="1">
      <c r="A266" s="880">
        <v>703</v>
      </c>
      <c r="B266" s="73" t="s">
        <v>680</v>
      </c>
      <c r="C266" s="84" t="s">
        <v>565</v>
      </c>
      <c r="D266" s="355" t="s">
        <v>435</v>
      </c>
      <c r="E266" s="352" t="s">
        <v>438</v>
      </c>
      <c r="F266" s="350" t="s">
        <v>52</v>
      </c>
      <c r="G266" s="688" t="s">
        <v>439</v>
      </c>
      <c r="H266" s="350" t="s">
        <v>25</v>
      </c>
      <c r="I266" s="76" t="s">
        <v>18</v>
      </c>
      <c r="J266" s="76" t="s">
        <v>26</v>
      </c>
      <c r="K266" s="76" t="s">
        <v>566</v>
      </c>
      <c r="L266" s="76" t="s">
        <v>297</v>
      </c>
      <c r="M266" s="78">
        <v>543000</v>
      </c>
      <c r="N266" s="78">
        <v>543000</v>
      </c>
      <c r="O266" s="78"/>
      <c r="P266" s="78"/>
      <c r="Q266" s="78"/>
      <c r="R266" s="78"/>
      <c r="S266" s="877">
        <v>3</v>
      </c>
    </row>
    <row r="267" spans="1:19" ht="141" customHeight="1">
      <c r="A267" s="876">
        <v>703</v>
      </c>
      <c r="B267" s="73" t="s">
        <v>760</v>
      </c>
      <c r="C267" s="380" t="s">
        <v>437</v>
      </c>
      <c r="D267" s="357"/>
      <c r="E267" s="387"/>
      <c r="F267" s="386"/>
      <c r="G267" s="681"/>
      <c r="H267" s="386"/>
      <c r="I267" s="376" t="s">
        <v>18</v>
      </c>
      <c r="J267" s="376" t="s">
        <v>26</v>
      </c>
      <c r="K267" s="376" t="s">
        <v>440</v>
      </c>
      <c r="L267" s="376" t="s">
        <v>297</v>
      </c>
      <c r="M267" s="78">
        <v>40306000</v>
      </c>
      <c r="N267" s="78">
        <v>38206000</v>
      </c>
      <c r="O267" s="78">
        <v>0</v>
      </c>
      <c r="P267" s="78">
        <v>0</v>
      </c>
      <c r="Q267" s="78">
        <v>0</v>
      </c>
      <c r="R267" s="78">
        <v>0</v>
      </c>
      <c r="S267" s="882">
        <v>3</v>
      </c>
    </row>
    <row r="268" spans="1:19" ht="16.5" customHeight="1">
      <c r="A268" s="878"/>
      <c r="B268" s="73" t="s">
        <v>761</v>
      </c>
      <c r="C268" s="381"/>
      <c r="D268" s="357"/>
      <c r="E268" s="387"/>
      <c r="F268" s="386"/>
      <c r="G268" s="681"/>
      <c r="H268" s="386"/>
      <c r="I268" s="377"/>
      <c r="J268" s="377"/>
      <c r="K268" s="377"/>
      <c r="L268" s="377"/>
      <c r="M268" s="64">
        <v>31035600</v>
      </c>
      <c r="N268" s="64">
        <v>29418600</v>
      </c>
      <c r="O268" s="78"/>
      <c r="P268" s="78"/>
      <c r="Q268" s="78"/>
      <c r="R268" s="78"/>
      <c r="S268" s="884"/>
    </row>
    <row r="269" spans="1:19" ht="16.5" customHeight="1">
      <c r="A269" s="879"/>
      <c r="B269" s="73" t="s">
        <v>681</v>
      </c>
      <c r="C269" s="382"/>
      <c r="D269" s="357"/>
      <c r="E269" s="387"/>
      <c r="F269" s="386"/>
      <c r="G269" s="681"/>
      <c r="H269" s="386"/>
      <c r="I269" s="378"/>
      <c r="J269" s="378"/>
      <c r="K269" s="378"/>
      <c r="L269" s="378"/>
      <c r="M269" s="64">
        <v>9270400</v>
      </c>
      <c r="N269" s="64">
        <v>8787400</v>
      </c>
      <c r="O269" s="78"/>
      <c r="P269" s="78"/>
      <c r="Q269" s="78"/>
      <c r="R269" s="78"/>
      <c r="S269" s="885"/>
    </row>
    <row r="270" spans="1:19" s="3" customFormat="1" ht="147" customHeight="1">
      <c r="A270" s="916">
        <v>703</v>
      </c>
      <c r="B270" s="50" t="s">
        <v>682</v>
      </c>
      <c r="C270" s="86" t="s">
        <v>441</v>
      </c>
      <c r="D270" s="357"/>
      <c r="E270" s="387"/>
      <c r="F270" s="386"/>
      <c r="G270" s="681"/>
      <c r="H270" s="386"/>
      <c r="I270" s="5" t="s">
        <v>18</v>
      </c>
      <c r="J270" s="5" t="s">
        <v>26</v>
      </c>
      <c r="K270" s="76" t="s">
        <v>442</v>
      </c>
      <c r="L270" s="76" t="s">
        <v>297</v>
      </c>
      <c r="M270" s="80">
        <v>0</v>
      </c>
      <c r="N270" s="80">
        <v>0</v>
      </c>
      <c r="O270" s="6">
        <v>0</v>
      </c>
      <c r="P270" s="6">
        <v>49317600</v>
      </c>
      <c r="Q270" s="6">
        <v>66707700</v>
      </c>
      <c r="R270" s="7">
        <v>66707700</v>
      </c>
      <c r="S270" s="901">
        <v>3</v>
      </c>
    </row>
    <row r="271" spans="1:19" s="3" customFormat="1" ht="159.75" customHeight="1">
      <c r="A271" s="916">
        <v>703</v>
      </c>
      <c r="B271" s="50" t="s">
        <v>762</v>
      </c>
      <c r="C271" s="86" t="s">
        <v>443</v>
      </c>
      <c r="D271" s="357"/>
      <c r="E271" s="387"/>
      <c r="F271" s="386"/>
      <c r="G271" s="681"/>
      <c r="H271" s="386"/>
      <c r="I271" s="76" t="s">
        <v>18</v>
      </c>
      <c r="J271" s="76" t="s">
        <v>26</v>
      </c>
      <c r="K271" s="76" t="s">
        <v>444</v>
      </c>
      <c r="L271" s="76" t="s">
        <v>297</v>
      </c>
      <c r="M271" s="80">
        <v>0</v>
      </c>
      <c r="N271" s="6">
        <v>0</v>
      </c>
      <c r="O271" s="6">
        <v>0</v>
      </c>
      <c r="P271" s="6">
        <v>12329400</v>
      </c>
      <c r="Q271" s="6">
        <v>16677000</v>
      </c>
      <c r="R271" s="7">
        <v>16677000</v>
      </c>
      <c r="S271" s="901">
        <v>3</v>
      </c>
    </row>
    <row r="272" spans="1:19" ht="39.75" customHeight="1">
      <c r="A272" s="897">
        <v>703</v>
      </c>
      <c r="B272" s="50" t="s">
        <v>683</v>
      </c>
      <c r="C272" s="17" t="s">
        <v>542</v>
      </c>
      <c r="D272" s="357"/>
      <c r="E272" s="353"/>
      <c r="F272" s="386"/>
      <c r="G272" s="681"/>
      <c r="H272" s="386"/>
      <c r="I272" s="76" t="s">
        <v>18</v>
      </c>
      <c r="J272" s="76" t="s">
        <v>26</v>
      </c>
      <c r="K272" s="75" t="s">
        <v>543</v>
      </c>
      <c r="L272" s="77" t="s">
        <v>297</v>
      </c>
      <c r="M272" s="78"/>
      <c r="N272" s="78"/>
      <c r="O272" s="78">
        <v>2582000</v>
      </c>
      <c r="P272" s="78">
        <v>0</v>
      </c>
      <c r="Q272" s="78">
        <v>0</v>
      </c>
      <c r="R272" s="108">
        <v>0</v>
      </c>
      <c r="S272" s="904">
        <v>3</v>
      </c>
    </row>
    <row r="273" spans="1:19" ht="38.25" customHeight="1">
      <c r="A273" s="876">
        <v>703</v>
      </c>
      <c r="B273" s="50" t="s">
        <v>763</v>
      </c>
      <c r="C273" s="380" t="s">
        <v>544</v>
      </c>
      <c r="D273" s="357"/>
      <c r="E273" s="341" t="s">
        <v>725</v>
      </c>
      <c r="F273" s="350" t="s">
        <v>52</v>
      </c>
      <c r="G273" s="688">
        <v>45681</v>
      </c>
      <c r="H273" s="688">
        <v>45688</v>
      </c>
      <c r="I273" s="376" t="s">
        <v>18</v>
      </c>
      <c r="J273" s="376" t="s">
        <v>26</v>
      </c>
      <c r="K273" s="377" t="s">
        <v>446</v>
      </c>
      <c r="L273" s="376" t="s">
        <v>297</v>
      </c>
      <c r="M273" s="388"/>
      <c r="N273" s="388"/>
      <c r="O273" s="78">
        <v>118511900</v>
      </c>
      <c r="P273" s="78">
        <v>0</v>
      </c>
      <c r="Q273" s="78">
        <v>0</v>
      </c>
      <c r="R273" s="108">
        <v>0</v>
      </c>
      <c r="S273" s="893">
        <v>3</v>
      </c>
    </row>
    <row r="274" spans="1:19" ht="20.100000000000001" customHeight="1">
      <c r="A274" s="878"/>
      <c r="B274" s="133" t="s">
        <v>764</v>
      </c>
      <c r="C274" s="381"/>
      <c r="D274" s="357"/>
      <c r="E274" s="354"/>
      <c r="F274" s="386"/>
      <c r="G274" s="681"/>
      <c r="H274" s="681"/>
      <c r="I274" s="377"/>
      <c r="J274" s="377"/>
      <c r="K274" s="377"/>
      <c r="L274" s="377"/>
      <c r="M274" s="389"/>
      <c r="N274" s="389"/>
      <c r="O274" s="65">
        <v>102436800</v>
      </c>
      <c r="P274" s="72"/>
      <c r="Q274" s="72"/>
      <c r="R274" s="66"/>
      <c r="S274" s="893"/>
    </row>
    <row r="275" spans="1:19" ht="20.100000000000001" customHeight="1">
      <c r="A275" s="878"/>
      <c r="B275" s="133" t="s">
        <v>765</v>
      </c>
      <c r="C275" s="381"/>
      <c r="D275" s="357"/>
      <c r="E275" s="354"/>
      <c r="F275" s="386"/>
      <c r="G275" s="681"/>
      <c r="H275" s="681"/>
      <c r="I275" s="377"/>
      <c r="J275" s="377"/>
      <c r="K275" s="377"/>
      <c r="L275" s="377"/>
      <c r="M275" s="389"/>
      <c r="N275" s="389"/>
      <c r="O275" s="65">
        <v>2090600</v>
      </c>
      <c r="P275" s="72"/>
      <c r="Q275" s="72"/>
      <c r="R275" s="66"/>
      <c r="S275" s="893"/>
    </row>
    <row r="276" spans="1:19" ht="20.100000000000001" customHeight="1">
      <c r="A276" s="878"/>
      <c r="B276" s="133" t="s">
        <v>684</v>
      </c>
      <c r="C276" s="382"/>
      <c r="D276" s="356"/>
      <c r="E276" s="342"/>
      <c r="F276" s="351"/>
      <c r="G276" s="682"/>
      <c r="H276" s="682"/>
      <c r="I276" s="378"/>
      <c r="J276" s="378"/>
      <c r="K276" s="378"/>
      <c r="L276" s="378"/>
      <c r="M276" s="390"/>
      <c r="N276" s="390"/>
      <c r="O276" s="65">
        <v>13984500</v>
      </c>
      <c r="P276" s="72"/>
      <c r="Q276" s="72"/>
      <c r="R276" s="66"/>
      <c r="S276" s="893"/>
    </row>
    <row r="277" spans="1:19" ht="329.25" customHeight="1">
      <c r="A277" s="888">
        <v>703</v>
      </c>
      <c r="B277" s="73" t="s">
        <v>766</v>
      </c>
      <c r="C277" s="85" t="s">
        <v>447</v>
      </c>
      <c r="D277" s="87" t="s">
        <v>445</v>
      </c>
      <c r="E277" s="103" t="s">
        <v>448</v>
      </c>
      <c r="F277" s="746" t="s">
        <v>52</v>
      </c>
      <c r="G277" s="680">
        <v>43901</v>
      </c>
      <c r="H277" s="721" t="s">
        <v>25</v>
      </c>
      <c r="I277" s="5" t="s">
        <v>18</v>
      </c>
      <c r="J277" s="5" t="s">
        <v>319</v>
      </c>
      <c r="K277" s="77" t="s">
        <v>449</v>
      </c>
      <c r="L277" s="77" t="s">
        <v>37</v>
      </c>
      <c r="M277" s="78">
        <v>0</v>
      </c>
      <c r="N277" s="78">
        <v>0</v>
      </c>
      <c r="O277" s="78">
        <v>30000</v>
      </c>
      <c r="P277" s="78">
        <v>30000</v>
      </c>
      <c r="Q277" s="78">
        <v>30000</v>
      </c>
      <c r="R277" s="108">
        <v>30000</v>
      </c>
      <c r="S277" s="877">
        <v>3</v>
      </c>
    </row>
    <row r="278" spans="1:19" ht="201.75" customHeight="1">
      <c r="A278" s="880">
        <v>703</v>
      </c>
      <c r="B278" s="73" t="s">
        <v>767</v>
      </c>
      <c r="C278" s="84" t="s">
        <v>450</v>
      </c>
      <c r="D278" s="87" t="s">
        <v>451</v>
      </c>
      <c r="E278" s="103" t="s">
        <v>452</v>
      </c>
      <c r="F278" s="56" t="s">
        <v>52</v>
      </c>
      <c r="G278" s="692">
        <v>43901</v>
      </c>
      <c r="H278" s="692" t="s">
        <v>25</v>
      </c>
      <c r="I278" s="5" t="s">
        <v>18</v>
      </c>
      <c r="J278" s="5" t="s">
        <v>319</v>
      </c>
      <c r="K278" s="77" t="s">
        <v>453</v>
      </c>
      <c r="L278" s="77" t="s">
        <v>454</v>
      </c>
      <c r="M278" s="78">
        <v>90000</v>
      </c>
      <c r="N278" s="78">
        <v>90000</v>
      </c>
      <c r="O278" s="78">
        <v>150000</v>
      </c>
      <c r="P278" s="78">
        <v>90000</v>
      </c>
      <c r="Q278" s="78">
        <v>90000</v>
      </c>
      <c r="R278" s="108">
        <v>90000</v>
      </c>
      <c r="S278" s="877">
        <v>3</v>
      </c>
    </row>
    <row r="279" spans="1:19" ht="346.5" customHeight="1">
      <c r="A279" s="880">
        <v>703</v>
      </c>
      <c r="B279" s="73" t="s">
        <v>768</v>
      </c>
      <c r="C279" s="84" t="s">
        <v>455</v>
      </c>
      <c r="D279" s="87" t="s">
        <v>445</v>
      </c>
      <c r="E279" s="103" t="s">
        <v>456</v>
      </c>
      <c r="F279" s="52" t="s">
        <v>52</v>
      </c>
      <c r="G279" s="692">
        <v>43901</v>
      </c>
      <c r="H279" s="692" t="s">
        <v>25</v>
      </c>
      <c r="I279" s="5" t="s">
        <v>18</v>
      </c>
      <c r="J279" s="5" t="s">
        <v>319</v>
      </c>
      <c r="K279" s="77" t="s">
        <v>457</v>
      </c>
      <c r="L279" s="77" t="s">
        <v>37</v>
      </c>
      <c r="M279" s="78">
        <v>40000</v>
      </c>
      <c r="N279" s="78">
        <v>14000</v>
      </c>
      <c r="O279" s="78">
        <v>60000</v>
      </c>
      <c r="P279" s="78">
        <v>60000</v>
      </c>
      <c r="Q279" s="78">
        <v>60000</v>
      </c>
      <c r="R279" s="108">
        <v>60000</v>
      </c>
      <c r="S279" s="877">
        <v>3</v>
      </c>
    </row>
    <row r="280" spans="1:19" ht="209.25" customHeight="1">
      <c r="A280" s="876">
        <v>703</v>
      </c>
      <c r="B280" s="350" t="s">
        <v>769</v>
      </c>
      <c r="C280" s="380" t="s">
        <v>458</v>
      </c>
      <c r="D280" s="355" t="s">
        <v>435</v>
      </c>
      <c r="E280" s="97" t="s">
        <v>459</v>
      </c>
      <c r="F280" s="73" t="s">
        <v>52</v>
      </c>
      <c r="G280" s="680">
        <v>44197</v>
      </c>
      <c r="H280" s="81" t="s">
        <v>25</v>
      </c>
      <c r="I280" s="75" t="s">
        <v>18</v>
      </c>
      <c r="J280" s="75" t="s">
        <v>319</v>
      </c>
      <c r="K280" s="5" t="s">
        <v>460</v>
      </c>
      <c r="L280" s="5" t="s">
        <v>461</v>
      </c>
      <c r="M280" s="71">
        <v>10247600</v>
      </c>
      <c r="N280" s="71">
        <v>10247600</v>
      </c>
      <c r="O280" s="71">
        <v>11208100</v>
      </c>
      <c r="P280" s="71">
        <v>10643600</v>
      </c>
      <c r="Q280" s="71">
        <v>10643600</v>
      </c>
      <c r="R280" s="63">
        <v>10643600</v>
      </c>
      <c r="S280" s="877">
        <v>3</v>
      </c>
    </row>
    <row r="281" spans="1:19" ht="206.25" customHeight="1">
      <c r="A281" s="879"/>
      <c r="B281" s="351"/>
      <c r="C281" s="382"/>
      <c r="D281" s="356"/>
      <c r="E281" s="93" t="s">
        <v>452</v>
      </c>
      <c r="F281" s="74" t="s">
        <v>52</v>
      </c>
      <c r="G281" s="679">
        <v>44197</v>
      </c>
      <c r="H281" s="83" t="s">
        <v>25</v>
      </c>
      <c r="I281" s="5" t="s">
        <v>18</v>
      </c>
      <c r="J281" s="5" t="s">
        <v>319</v>
      </c>
      <c r="K281" s="77" t="s">
        <v>460</v>
      </c>
      <c r="L281" s="77" t="s">
        <v>454</v>
      </c>
      <c r="M281" s="71">
        <v>371000</v>
      </c>
      <c r="N281" s="71">
        <v>371000</v>
      </c>
      <c r="O281" s="71">
        <v>13475300</v>
      </c>
      <c r="P281" s="71">
        <v>7820000</v>
      </c>
      <c r="Q281" s="71">
        <v>0</v>
      </c>
      <c r="R281" s="63">
        <v>0</v>
      </c>
      <c r="S281" s="877">
        <v>3</v>
      </c>
    </row>
    <row r="282" spans="1:19" s="3" customFormat="1" ht="33" customHeight="1">
      <c r="A282" s="876">
        <v>703</v>
      </c>
      <c r="B282" s="350" t="s">
        <v>685</v>
      </c>
      <c r="C282" s="380" t="s">
        <v>462</v>
      </c>
      <c r="D282" s="355" t="s">
        <v>435</v>
      </c>
      <c r="E282" s="341" t="s">
        <v>459</v>
      </c>
      <c r="F282" s="747" t="s">
        <v>52</v>
      </c>
      <c r="G282" s="688">
        <v>44197</v>
      </c>
      <c r="H282" s="350" t="s">
        <v>25</v>
      </c>
      <c r="I282" s="77" t="s">
        <v>18</v>
      </c>
      <c r="J282" s="77" t="s">
        <v>319</v>
      </c>
      <c r="K282" s="77" t="s">
        <v>463</v>
      </c>
      <c r="L282" s="77" t="s">
        <v>29</v>
      </c>
      <c r="M282" s="71">
        <f t="shared" ref="M282:R282" si="16">SUM(M283:M284)</f>
        <v>20427410</v>
      </c>
      <c r="N282" s="71">
        <f t="shared" si="16"/>
        <v>20427410</v>
      </c>
      <c r="O282" s="71">
        <f t="shared" si="16"/>
        <v>27386300</v>
      </c>
      <c r="P282" s="71">
        <f>SUM(P283:P284)</f>
        <v>24586300</v>
      </c>
      <c r="Q282" s="71">
        <f t="shared" si="16"/>
        <v>23898500</v>
      </c>
      <c r="R282" s="63">
        <f t="shared" si="16"/>
        <v>23898500</v>
      </c>
      <c r="S282" s="877">
        <v>3</v>
      </c>
    </row>
    <row r="283" spans="1:19" s="3" customFormat="1" ht="174" customHeight="1">
      <c r="A283" s="878"/>
      <c r="B283" s="386"/>
      <c r="C283" s="381"/>
      <c r="D283" s="357"/>
      <c r="E283" s="625"/>
      <c r="F283" s="748"/>
      <c r="G283" s="386"/>
      <c r="H283" s="386"/>
      <c r="I283" s="121" t="s">
        <v>18</v>
      </c>
      <c r="J283" s="121" t="s">
        <v>319</v>
      </c>
      <c r="K283" s="121" t="s">
        <v>463</v>
      </c>
      <c r="L283" s="121" t="s">
        <v>461</v>
      </c>
      <c r="M283" s="32">
        <v>20427410</v>
      </c>
      <c r="N283" s="32">
        <v>20427410</v>
      </c>
      <c r="O283" s="4">
        <v>23920700</v>
      </c>
      <c r="P283" s="4">
        <v>23898500</v>
      </c>
      <c r="Q283" s="4">
        <v>23898500</v>
      </c>
      <c r="R283" s="4">
        <v>23898500</v>
      </c>
      <c r="S283" s="887">
        <v>3</v>
      </c>
    </row>
    <row r="284" spans="1:19" s="3" customFormat="1" ht="198" customHeight="1">
      <c r="A284" s="879"/>
      <c r="B284" s="386"/>
      <c r="C284" s="382"/>
      <c r="D284" s="356"/>
      <c r="E284" s="105" t="s">
        <v>452</v>
      </c>
      <c r="F284" s="57" t="s">
        <v>52</v>
      </c>
      <c r="G284" s="679" t="s">
        <v>464</v>
      </c>
      <c r="H284" s="74" t="s">
        <v>25</v>
      </c>
      <c r="I284" s="121" t="s">
        <v>18</v>
      </c>
      <c r="J284" s="121" t="s">
        <v>319</v>
      </c>
      <c r="K284" s="121" t="s">
        <v>463</v>
      </c>
      <c r="L284" s="121" t="s">
        <v>454</v>
      </c>
      <c r="M284" s="32">
        <v>0</v>
      </c>
      <c r="N284" s="32">
        <v>0</v>
      </c>
      <c r="O284" s="4">
        <v>3465600</v>
      </c>
      <c r="P284" s="4">
        <v>687800</v>
      </c>
      <c r="Q284" s="4">
        <v>0</v>
      </c>
      <c r="R284" s="4">
        <v>0</v>
      </c>
      <c r="S284" s="887">
        <v>3</v>
      </c>
    </row>
    <row r="285" spans="1:19" ht="39.950000000000003" customHeight="1">
      <c r="A285" s="876">
        <v>703</v>
      </c>
      <c r="B285" s="350" t="s">
        <v>770</v>
      </c>
      <c r="C285" s="380" t="s">
        <v>465</v>
      </c>
      <c r="D285" s="355" t="s">
        <v>435</v>
      </c>
      <c r="E285" s="352" t="s">
        <v>466</v>
      </c>
      <c r="F285" s="350" t="s">
        <v>52</v>
      </c>
      <c r="G285" s="688" t="s">
        <v>467</v>
      </c>
      <c r="H285" s="350" t="s">
        <v>25</v>
      </c>
      <c r="I285" s="77" t="s">
        <v>18</v>
      </c>
      <c r="J285" s="77" t="s">
        <v>319</v>
      </c>
      <c r="K285" s="77" t="s">
        <v>468</v>
      </c>
      <c r="L285" s="77" t="s">
        <v>29</v>
      </c>
      <c r="M285" s="6">
        <f t="shared" ref="M285:R285" si="17">SUM(M286:M287)</f>
        <v>375000</v>
      </c>
      <c r="N285" s="6">
        <f t="shared" si="17"/>
        <v>323450</v>
      </c>
      <c r="O285" s="6">
        <f t="shared" si="17"/>
        <v>236000</v>
      </c>
      <c r="P285" s="6">
        <f t="shared" si="17"/>
        <v>236000</v>
      </c>
      <c r="Q285" s="6">
        <f t="shared" si="17"/>
        <v>236000</v>
      </c>
      <c r="R285" s="7">
        <f t="shared" si="17"/>
        <v>236000</v>
      </c>
      <c r="S285" s="877">
        <v>3</v>
      </c>
    </row>
    <row r="286" spans="1:19" s="3" customFormat="1" ht="22.5" customHeight="1">
      <c r="A286" s="878"/>
      <c r="B286" s="386"/>
      <c r="C286" s="381"/>
      <c r="D286" s="357"/>
      <c r="E286" s="387"/>
      <c r="F286" s="386"/>
      <c r="G286" s="681"/>
      <c r="H286" s="386"/>
      <c r="I286" s="121" t="s">
        <v>18</v>
      </c>
      <c r="J286" s="121" t="s">
        <v>319</v>
      </c>
      <c r="K286" s="33" t="s">
        <v>468</v>
      </c>
      <c r="L286" s="121" t="s">
        <v>469</v>
      </c>
      <c r="M286" s="4">
        <v>0</v>
      </c>
      <c r="N286" s="4">
        <v>0</v>
      </c>
      <c r="O286" s="4">
        <v>0</v>
      </c>
      <c r="P286" s="4">
        <v>0</v>
      </c>
      <c r="Q286" s="4">
        <v>0</v>
      </c>
      <c r="R286" s="4">
        <v>0</v>
      </c>
      <c r="S286" s="887">
        <v>3</v>
      </c>
    </row>
    <row r="287" spans="1:19" s="3" customFormat="1" ht="38.25" customHeight="1">
      <c r="A287" s="879"/>
      <c r="B287" s="386"/>
      <c r="C287" s="381"/>
      <c r="D287" s="357"/>
      <c r="E287" s="387"/>
      <c r="F287" s="386"/>
      <c r="G287" s="681"/>
      <c r="H287" s="386"/>
      <c r="I287" s="121" t="s">
        <v>18</v>
      </c>
      <c r="J287" s="121" t="s">
        <v>319</v>
      </c>
      <c r="K287" s="121" t="s">
        <v>468</v>
      </c>
      <c r="L287" s="121" t="s">
        <v>37</v>
      </c>
      <c r="M287" s="4">
        <v>375000</v>
      </c>
      <c r="N287" s="4">
        <v>323450</v>
      </c>
      <c r="O287" s="4">
        <v>236000</v>
      </c>
      <c r="P287" s="4">
        <v>236000</v>
      </c>
      <c r="Q287" s="4">
        <v>236000</v>
      </c>
      <c r="R287" s="4">
        <v>236000</v>
      </c>
      <c r="S287" s="887">
        <v>3</v>
      </c>
    </row>
    <row r="288" spans="1:19" s="3" customFormat="1" ht="76.5" customHeight="1">
      <c r="A288" s="876">
        <v>703</v>
      </c>
      <c r="B288" s="350" t="s">
        <v>771</v>
      </c>
      <c r="C288" s="380" t="s">
        <v>470</v>
      </c>
      <c r="D288" s="357"/>
      <c r="E288" s="387"/>
      <c r="F288" s="386"/>
      <c r="G288" s="681"/>
      <c r="H288" s="386"/>
      <c r="I288" s="77" t="s">
        <v>18</v>
      </c>
      <c r="J288" s="77" t="s">
        <v>319</v>
      </c>
      <c r="K288" s="77" t="s">
        <v>471</v>
      </c>
      <c r="L288" s="77" t="s">
        <v>454</v>
      </c>
      <c r="M288" s="6">
        <v>535000</v>
      </c>
      <c r="N288" s="6">
        <v>535000</v>
      </c>
      <c r="O288" s="6">
        <v>439000</v>
      </c>
      <c r="P288" s="6">
        <v>439000</v>
      </c>
      <c r="Q288" s="6">
        <v>439000</v>
      </c>
      <c r="R288" s="7">
        <v>439000</v>
      </c>
      <c r="S288" s="887">
        <v>3</v>
      </c>
    </row>
    <row r="289" spans="1:19" s="3" customFormat="1" ht="54.75" customHeight="1">
      <c r="A289" s="879"/>
      <c r="B289" s="351"/>
      <c r="C289" s="382"/>
      <c r="D289" s="357"/>
      <c r="E289" s="387"/>
      <c r="F289" s="386"/>
      <c r="G289" s="681"/>
      <c r="H289" s="386"/>
      <c r="I289" s="77" t="s">
        <v>18</v>
      </c>
      <c r="J289" s="77" t="s">
        <v>319</v>
      </c>
      <c r="K289" s="77" t="s">
        <v>471</v>
      </c>
      <c r="L289" s="77" t="s">
        <v>461</v>
      </c>
      <c r="M289" s="6">
        <v>1494000</v>
      </c>
      <c r="N289" s="6">
        <v>1368767.7</v>
      </c>
      <c r="O289" s="6">
        <v>1312000</v>
      </c>
      <c r="P289" s="6">
        <v>1312000</v>
      </c>
      <c r="Q289" s="6">
        <v>1312000</v>
      </c>
      <c r="R289" s="7">
        <v>1312000</v>
      </c>
      <c r="S289" s="887">
        <v>3</v>
      </c>
    </row>
    <row r="290" spans="1:19" s="3" customFormat="1" ht="72" customHeight="1">
      <c r="A290" s="876">
        <v>703</v>
      </c>
      <c r="B290" s="350" t="s">
        <v>686</v>
      </c>
      <c r="C290" s="380" t="s">
        <v>472</v>
      </c>
      <c r="D290" s="357"/>
      <c r="E290" s="387"/>
      <c r="F290" s="386"/>
      <c r="G290" s="681"/>
      <c r="H290" s="386"/>
      <c r="I290" s="77" t="s">
        <v>18</v>
      </c>
      <c r="J290" s="77" t="s">
        <v>319</v>
      </c>
      <c r="K290" s="77" t="s">
        <v>473</v>
      </c>
      <c r="L290" s="77" t="s">
        <v>454</v>
      </c>
      <c r="M290" s="6">
        <v>271500</v>
      </c>
      <c r="N290" s="6">
        <v>271500</v>
      </c>
      <c r="O290" s="6">
        <v>381000</v>
      </c>
      <c r="P290" s="6">
        <v>381000</v>
      </c>
      <c r="Q290" s="6">
        <v>381000</v>
      </c>
      <c r="R290" s="7">
        <v>381000</v>
      </c>
      <c r="S290" s="901">
        <v>3</v>
      </c>
    </row>
    <row r="291" spans="1:19" s="3" customFormat="1" ht="45.75" customHeight="1">
      <c r="A291" s="879"/>
      <c r="B291" s="351"/>
      <c r="C291" s="382"/>
      <c r="D291" s="357"/>
      <c r="E291" s="387"/>
      <c r="F291" s="386"/>
      <c r="G291" s="681"/>
      <c r="H291" s="386"/>
      <c r="I291" s="77" t="s">
        <v>18</v>
      </c>
      <c r="J291" s="77" t="s">
        <v>319</v>
      </c>
      <c r="K291" s="77" t="s">
        <v>473</v>
      </c>
      <c r="L291" s="77" t="s">
        <v>461</v>
      </c>
      <c r="M291" s="6">
        <v>0</v>
      </c>
      <c r="N291" s="6">
        <v>0</v>
      </c>
      <c r="O291" s="6">
        <v>984800</v>
      </c>
      <c r="P291" s="6">
        <v>984800</v>
      </c>
      <c r="Q291" s="6">
        <v>984800</v>
      </c>
      <c r="R291" s="7">
        <v>984800</v>
      </c>
      <c r="S291" s="921">
        <v>3</v>
      </c>
    </row>
    <row r="292" spans="1:19" s="3" customFormat="1" ht="105.75" customHeight="1">
      <c r="A292" s="888">
        <v>703</v>
      </c>
      <c r="B292" s="102" t="s">
        <v>687</v>
      </c>
      <c r="C292" s="85" t="s">
        <v>546</v>
      </c>
      <c r="D292" s="356"/>
      <c r="E292" s="353"/>
      <c r="F292" s="351"/>
      <c r="G292" s="682"/>
      <c r="H292" s="351"/>
      <c r="I292" s="77" t="s">
        <v>18</v>
      </c>
      <c r="J292" s="77" t="s">
        <v>319</v>
      </c>
      <c r="K292" s="77" t="s">
        <v>547</v>
      </c>
      <c r="L292" s="77" t="s">
        <v>454</v>
      </c>
      <c r="M292" s="6"/>
      <c r="N292" s="6"/>
      <c r="O292" s="6">
        <v>1484500</v>
      </c>
      <c r="P292" s="6">
        <v>1484500</v>
      </c>
      <c r="Q292" s="6">
        <v>1484500</v>
      </c>
      <c r="R292" s="7">
        <v>1484500</v>
      </c>
      <c r="S292" s="921">
        <v>3</v>
      </c>
    </row>
    <row r="293" spans="1:19" s="3" customFormat="1" ht="64.5" customHeight="1">
      <c r="A293" s="876">
        <v>703</v>
      </c>
      <c r="B293" s="350" t="s">
        <v>772</v>
      </c>
      <c r="C293" s="380" t="s">
        <v>726</v>
      </c>
      <c r="D293" s="355" t="s">
        <v>435</v>
      </c>
      <c r="E293" s="352" t="s">
        <v>474</v>
      </c>
      <c r="F293" s="350" t="s">
        <v>52</v>
      </c>
      <c r="G293" s="688">
        <v>45292</v>
      </c>
      <c r="H293" s="350" t="s">
        <v>475</v>
      </c>
      <c r="I293" s="77" t="s">
        <v>18</v>
      </c>
      <c r="J293" s="77" t="s">
        <v>319</v>
      </c>
      <c r="K293" s="77" t="s">
        <v>476</v>
      </c>
      <c r="L293" s="77" t="s">
        <v>461</v>
      </c>
      <c r="M293" s="6">
        <v>2724100</v>
      </c>
      <c r="N293" s="6">
        <v>2724100</v>
      </c>
      <c r="O293" s="6">
        <v>1773200</v>
      </c>
      <c r="P293" s="6">
        <v>1773200</v>
      </c>
      <c r="Q293" s="6">
        <v>1773200</v>
      </c>
      <c r="R293" s="7">
        <v>1773200</v>
      </c>
      <c r="S293" s="887">
        <v>3</v>
      </c>
    </row>
    <row r="294" spans="1:19" s="3" customFormat="1" ht="33" customHeight="1">
      <c r="A294" s="879"/>
      <c r="B294" s="351"/>
      <c r="C294" s="382"/>
      <c r="D294" s="357"/>
      <c r="E294" s="387"/>
      <c r="F294" s="386"/>
      <c r="G294" s="681"/>
      <c r="H294" s="386"/>
      <c r="I294" s="77" t="s">
        <v>18</v>
      </c>
      <c r="J294" s="77" t="s">
        <v>319</v>
      </c>
      <c r="K294" s="77" t="s">
        <v>476</v>
      </c>
      <c r="L294" s="77" t="s">
        <v>454</v>
      </c>
      <c r="M294" s="6">
        <v>100000</v>
      </c>
      <c r="N294" s="6">
        <v>100000</v>
      </c>
      <c r="O294" s="6">
        <v>0</v>
      </c>
      <c r="P294" s="6">
        <v>0</v>
      </c>
      <c r="Q294" s="6">
        <v>0</v>
      </c>
      <c r="R294" s="7">
        <v>0</v>
      </c>
      <c r="S294" s="887">
        <v>3</v>
      </c>
    </row>
    <row r="295" spans="1:19" s="3" customFormat="1" ht="93" customHeight="1">
      <c r="A295" s="888">
        <v>703</v>
      </c>
      <c r="B295" s="50" t="s">
        <v>688</v>
      </c>
      <c r="C295" s="85" t="s">
        <v>477</v>
      </c>
      <c r="D295" s="356"/>
      <c r="E295" s="353"/>
      <c r="F295" s="351"/>
      <c r="G295" s="682"/>
      <c r="H295" s="351"/>
      <c r="I295" s="77" t="s">
        <v>18</v>
      </c>
      <c r="J295" s="77" t="s">
        <v>319</v>
      </c>
      <c r="K295" s="77" t="s">
        <v>478</v>
      </c>
      <c r="L295" s="77" t="s">
        <v>454</v>
      </c>
      <c r="M295" s="6">
        <v>1400000</v>
      </c>
      <c r="N295" s="6">
        <v>1400000</v>
      </c>
      <c r="O295" s="6">
        <v>0</v>
      </c>
      <c r="P295" s="6">
        <v>0</v>
      </c>
      <c r="Q295" s="6">
        <v>0</v>
      </c>
      <c r="R295" s="7">
        <v>0</v>
      </c>
      <c r="S295" s="887">
        <v>3</v>
      </c>
    </row>
    <row r="296" spans="1:19" s="3" customFormat="1" ht="268.5" customHeight="1">
      <c r="A296" s="897">
        <v>703</v>
      </c>
      <c r="B296" s="74" t="s">
        <v>773</v>
      </c>
      <c r="C296" s="17" t="s">
        <v>479</v>
      </c>
      <c r="D296" s="43" t="s">
        <v>480</v>
      </c>
      <c r="E296" s="104" t="s">
        <v>481</v>
      </c>
      <c r="F296" s="102" t="s">
        <v>52</v>
      </c>
      <c r="G296" s="678">
        <v>45505</v>
      </c>
      <c r="H296" s="102" t="s">
        <v>25</v>
      </c>
      <c r="I296" s="77" t="s">
        <v>18</v>
      </c>
      <c r="J296" s="77" t="s">
        <v>319</v>
      </c>
      <c r="K296" s="77" t="s">
        <v>482</v>
      </c>
      <c r="L296" s="77" t="s">
        <v>461</v>
      </c>
      <c r="M296" s="6">
        <v>4370345</v>
      </c>
      <c r="N296" s="6">
        <v>4370345</v>
      </c>
      <c r="O296" s="6">
        <v>9858500</v>
      </c>
      <c r="P296" s="6">
        <v>9858500</v>
      </c>
      <c r="Q296" s="6">
        <v>9858500</v>
      </c>
      <c r="R296" s="7">
        <v>9858500</v>
      </c>
      <c r="S296" s="887">
        <v>3</v>
      </c>
    </row>
    <row r="297" spans="1:19" s="3" customFormat="1" ht="210" customHeight="1">
      <c r="A297" s="876">
        <v>703</v>
      </c>
      <c r="B297" s="350" t="s">
        <v>689</v>
      </c>
      <c r="C297" s="380" t="s">
        <v>545</v>
      </c>
      <c r="D297" s="355" t="s">
        <v>480</v>
      </c>
      <c r="E297" s="97" t="s">
        <v>459</v>
      </c>
      <c r="F297" s="73" t="s">
        <v>52</v>
      </c>
      <c r="G297" s="680">
        <v>44197</v>
      </c>
      <c r="H297" s="81" t="s">
        <v>25</v>
      </c>
      <c r="I297" s="77" t="s">
        <v>18</v>
      </c>
      <c r="J297" s="77" t="s">
        <v>319</v>
      </c>
      <c r="K297" s="77" t="s">
        <v>483</v>
      </c>
      <c r="L297" s="77" t="s">
        <v>461</v>
      </c>
      <c r="M297" s="6"/>
      <c r="N297" s="6"/>
      <c r="O297" s="6">
        <v>436000</v>
      </c>
      <c r="P297" s="6">
        <v>0</v>
      </c>
      <c r="Q297" s="6">
        <v>0</v>
      </c>
      <c r="R297" s="7">
        <v>0</v>
      </c>
      <c r="S297" s="887">
        <v>3</v>
      </c>
    </row>
    <row r="298" spans="1:19" s="3" customFormat="1" ht="205.5" customHeight="1">
      <c r="A298" s="879"/>
      <c r="B298" s="351"/>
      <c r="C298" s="382"/>
      <c r="D298" s="356"/>
      <c r="E298" s="103" t="s">
        <v>452</v>
      </c>
      <c r="F298" s="47" t="s">
        <v>52</v>
      </c>
      <c r="G298" s="680">
        <v>44197</v>
      </c>
      <c r="H298" s="73" t="s">
        <v>25</v>
      </c>
      <c r="I298" s="77" t="s">
        <v>18</v>
      </c>
      <c r="J298" s="77" t="s">
        <v>319</v>
      </c>
      <c r="K298" s="77" t="s">
        <v>483</v>
      </c>
      <c r="L298" s="77" t="s">
        <v>454</v>
      </c>
      <c r="M298" s="6"/>
      <c r="N298" s="6"/>
      <c r="O298" s="6">
        <v>3000000</v>
      </c>
      <c r="P298" s="6">
        <v>0</v>
      </c>
      <c r="Q298" s="6">
        <v>0</v>
      </c>
      <c r="R298" s="7">
        <v>0</v>
      </c>
      <c r="S298" s="887">
        <v>3</v>
      </c>
    </row>
    <row r="299" spans="1:19" s="3" customFormat="1" ht="264" customHeight="1">
      <c r="A299" s="880">
        <v>703</v>
      </c>
      <c r="B299" s="102" t="s">
        <v>774</v>
      </c>
      <c r="C299" s="84" t="s">
        <v>484</v>
      </c>
      <c r="D299" s="43" t="s">
        <v>435</v>
      </c>
      <c r="E299" s="103" t="s">
        <v>485</v>
      </c>
      <c r="F299" s="73" t="s">
        <v>52</v>
      </c>
      <c r="G299" s="680">
        <v>45253</v>
      </c>
      <c r="H299" s="47" t="s">
        <v>25</v>
      </c>
      <c r="I299" s="77" t="s">
        <v>18</v>
      </c>
      <c r="J299" s="77" t="s">
        <v>319</v>
      </c>
      <c r="K299" s="77" t="s">
        <v>486</v>
      </c>
      <c r="L299" s="77" t="s">
        <v>84</v>
      </c>
      <c r="M299" s="6"/>
      <c r="N299" s="6"/>
      <c r="O299" s="6">
        <v>4248000</v>
      </c>
      <c r="P299" s="6">
        <v>4248000</v>
      </c>
      <c r="Q299" s="6">
        <v>4248000</v>
      </c>
      <c r="R299" s="7">
        <v>4248000</v>
      </c>
      <c r="S299" s="887">
        <v>3</v>
      </c>
    </row>
    <row r="300" spans="1:19" s="23" customFormat="1" ht="237.75" customHeight="1">
      <c r="A300" s="897">
        <v>703</v>
      </c>
      <c r="B300" s="50" t="s">
        <v>775</v>
      </c>
      <c r="C300" s="17" t="s">
        <v>487</v>
      </c>
      <c r="D300" s="43" t="s">
        <v>488</v>
      </c>
      <c r="E300" s="13" t="s">
        <v>489</v>
      </c>
      <c r="F300" s="50" t="s">
        <v>52</v>
      </c>
      <c r="G300" s="692">
        <v>43810</v>
      </c>
      <c r="H300" s="692" t="s">
        <v>25</v>
      </c>
      <c r="I300" s="5" t="s">
        <v>19</v>
      </c>
      <c r="J300" s="5" t="s">
        <v>319</v>
      </c>
      <c r="K300" s="5" t="s">
        <v>490</v>
      </c>
      <c r="L300" s="5" t="s">
        <v>491</v>
      </c>
      <c r="M300" s="6">
        <v>3030590</v>
      </c>
      <c r="N300" s="6">
        <v>3030590</v>
      </c>
      <c r="O300" s="6">
        <v>2957200</v>
      </c>
      <c r="P300" s="6">
        <v>2957200</v>
      </c>
      <c r="Q300" s="6">
        <v>2957200</v>
      </c>
      <c r="R300" s="7">
        <v>2957200</v>
      </c>
      <c r="S300" s="904">
        <v>3</v>
      </c>
    </row>
    <row r="301" spans="1:19" s="23" customFormat="1" ht="128.25" customHeight="1">
      <c r="A301" s="897">
        <v>703</v>
      </c>
      <c r="B301" s="50" t="s">
        <v>776</v>
      </c>
      <c r="C301" s="34" t="s">
        <v>698</v>
      </c>
      <c r="D301" s="87" t="s">
        <v>81</v>
      </c>
      <c r="E301" s="13" t="s">
        <v>82</v>
      </c>
      <c r="F301" s="50" t="s">
        <v>52</v>
      </c>
      <c r="G301" s="692">
        <v>44287</v>
      </c>
      <c r="H301" s="49" t="s">
        <v>25</v>
      </c>
      <c r="I301" s="5" t="s">
        <v>251</v>
      </c>
      <c r="J301" s="5" t="s">
        <v>27</v>
      </c>
      <c r="K301" s="5" t="s">
        <v>83</v>
      </c>
      <c r="L301" s="5" t="s">
        <v>201</v>
      </c>
      <c r="M301" s="6">
        <v>748511.95</v>
      </c>
      <c r="N301" s="6">
        <v>748511.95</v>
      </c>
      <c r="O301" s="6">
        <v>0</v>
      </c>
      <c r="P301" s="6"/>
      <c r="Q301" s="6"/>
      <c r="R301" s="6"/>
      <c r="S301" s="877">
        <v>3</v>
      </c>
    </row>
    <row r="302" spans="1:19" ht="21" customHeight="1" thickBot="1">
      <c r="A302" s="922" t="s">
        <v>492</v>
      </c>
      <c r="B302" s="412"/>
      <c r="C302" s="413"/>
      <c r="D302" s="617"/>
      <c r="E302" s="626"/>
      <c r="F302" s="134"/>
      <c r="G302" s="233"/>
      <c r="H302" s="233"/>
      <c r="I302" s="134"/>
      <c r="J302" s="134"/>
      <c r="K302" s="135"/>
      <c r="L302" s="134"/>
      <c r="M302" s="136">
        <f>M7+M11+M12+M18+M21+M25+M29+M34+M39+M40+M41+M44+M47+M48+M49+M51+M52+M53+M54+M57+M59+M60+M62+M63+M67+M68+M69+M72+M84+M86+M93+M99+M104+M105+M106+M107+M111+M116+M119+M120+M121+M122+M125+M127+M129+M131+M132+M133+M134+M135+M137+M144+M145+M146+M151+M153+M154+M155+M156+M157+M158+M161+M162+M163+M165+M168+M172+M173+M174+M175+M177+M178+M179+M180+M182+M183+M184+M185+M186+M187+M188+M189+M190+M193+M194+M195+M196+M197+M198+M199+M200+M201+M202+M203+M206+M207+M208+M211+M212+M215+M222+M226+M237+M238+M239+M240+M241+M243+M244+M249+M250+M251+M252+M253+M254+M255+M256+M259+M260+M262+M263+M265+M266+M267+M278+M279+M280+M281+M282+M285+M288+M289+M290+M293+M294+M295+M296+M300+M301+M166+M170+M124</f>
        <v>577365348.30999994</v>
      </c>
      <c r="N302" s="136">
        <f>N7+N11+N12+N18+N21+N25+N29+N34+N39+N40+N41+N44+N47+N48+N49+N51+N52+N53+N54+N57+N59+N60+N62+N63+N67+N68+N69+N72+N84+N86+N93+N99+N104+N105+N106+N107+N111+N116+N119+N120+N121+N122+N125+N127+N129+N131+N132+N133+N134+N135+N137+N144+N145+N146+N151+N153+N154+N155+N156+N157+N158+N161+N162+N163+N165+N168+N172+N173+N174+N175+N177+N178+N179+N180+N182+N183+N184+N185+N186+N187+N188+N189+N190+N193+N194+N195+N196+N197+N198+N199+N200+N201+N202+N203+N206+N207+N208+N211+N212+N215+N222+N226+N237+N238+N239+N240+N241+N243+N244+N249+N250+N251+N252+N253+N254+N255+N256+N259+N260+N262+N263+N265+N266+N267+N278+N279+N280+N281+N282+N285+N288+N289+N290+N293+N294+N295+N296+N300+N301+N166+N170+N124</f>
        <v>492048663.48000002</v>
      </c>
      <c r="O302" s="136">
        <f>O7+O11+O12+O18+O21+O25+O29+O34+O39+O40+O41+O44+O47+O48+O49+O51+O52+O53+O57+O60+O62+O63+O67+O68+O69+O72+O84+O86+O93+O99+O107+O111+O120+O122+O125+O127+O129+O131+O132+O133+O134+O135+O137+O144+O145+O146+O151+O153+O155+O156+O157+O159+O160+O161+O162+O169+O170+O171+O175+O176+O177+O178+O179+O180+O191+O192+O201+O204+O205+O207+O208+O210+O215+O222+O226+O229+O230+O231+O232+O242+O245+O246+O247+O248+O249+O250+O252+O253+O254+O255+O257+O258+O259+O261+O262+O263+O270+O271+O272+O273+O277+O278+O279+O280+O282+O285+O288+O289+O290+O291+O292+O293+O296+O297+O298+O299+O300+O281+O164++O167+O124</f>
        <v>553814357</v>
      </c>
      <c r="P302" s="136">
        <f>P7+P11+P12+P18+P21+P25+P29+P34+P39+P40+P41+P47+P48+P49+P51+P52+P53+P57+P60+P62+P63+P67+P68+P69+P72+P84+P86+P93+P99+P107+P111+P120+P122+P125+P127+P129+P131+P132+P133+P134+P135+P137+P144+P145+P146+P151+P153+P155+P156+P157+P159+P160+P161+P162+P169+P170+P171+P175+P176+P177+P178+P180+P191+P192+P201+P204+P205+P207+P208+P210+P215+P222+P226+P233+P234+P235+P236+P242+P245+P246+P247+P248+P249+P250+P252+P253+P254+P255+P257+P258+P259+P261+P262+P263+P270+P271+P277+P278+P279+P280+P281+P282+P285+P288+P289+P290+P291+P292+P293+P296+P299+P300+P164+P167+P124</f>
        <v>583155209</v>
      </c>
      <c r="Q302" s="136">
        <f>Q7+Q11+Q12+Q18+Q21+Q25+Q29+Q34+Q39+Q40+Q41+Q47+Q48+Q49+Q51+Q52+Q53+Q57+Q60+Q62+Q63+Q67+Q68+Q69+Q72+Q84+Q86+Q93+Q99+Q107+Q111+Q120+Q122+Q125+Q127+Q129+Q131+Q132+Q133+Q134+Q135+Q137+Q144+Q145+Q146+Q151+Q153+Q155+Q156+Q157+Q159+Q160+Q161+Q162+Q169+Q170+Q171+Q175+Q176+Q177+Q178+Q180+Q191+Q192+Q201+Q204+Q205+Q207+Q208+Q210+Q215+Q222+Q226+Q233+Q234+Q235+Q236+Q242+Q245+Q246+Q247+Q248+Q249+Q250+Q252+Q253+Q254+Q255+Q257+Q258+Q259+Q261+Q262+Q263+Q270+Q271+Q277+Q278+Q279+Q280+Q281+Q282+Q285+Q288+Q289+Q290+Q291+Q292+Q293+Q296+Q299+Q300+Q264+Q164+Q167+Q124</f>
        <v>431218907</v>
      </c>
      <c r="R302" s="136">
        <f>R7+R11+R12+R18+R21+R25+R29+R34+R39+R40+R41+R47+R48+R49+R51+R52+R53+R57+R60+R62+R63+R67+R68+R69+R72+R84+R86+R93+R99+R107+R111+R120+R122+R125+R127+R129+R131+R132+R133+R134+R135+R137+R144+R145+R146+R151+R153+R155+R156+R157+R159+R160+R161+R162+R169+R170+R171+R175+R176+R177+R178+R180+R191+R192+R201+R204+R205+R207+R208+R210+R215+R222+R226+R233+R234+R235+R236+R242+R245+R246+R247+R248+R249+R250+R252+R253+R254+R255+R257+R258+R259+R261+R262+R263+R270+R271+R277+R278+R279+R280+R281+R282+R285+R288+R289+R290+R291+R292+R293+R296+R299+R300+R264++R164+R167+R124</f>
        <v>431218907</v>
      </c>
      <c r="S302" s="923"/>
    </row>
    <row r="303" spans="1:19" s="137" customFormat="1" ht="24.75" customHeight="1" thickBot="1">
      <c r="A303" s="300" t="s">
        <v>780</v>
      </c>
      <c r="B303" s="301"/>
      <c r="C303" s="301"/>
      <c r="D303" s="301"/>
      <c r="E303" s="301"/>
      <c r="F303" s="301"/>
      <c r="G303" s="301"/>
      <c r="H303" s="301"/>
      <c r="I303" s="301"/>
      <c r="J303" s="301"/>
      <c r="K303" s="301"/>
      <c r="L303" s="301"/>
      <c r="M303" s="301"/>
      <c r="N303" s="301"/>
      <c r="O303" s="301"/>
      <c r="P303" s="301"/>
      <c r="Q303" s="301"/>
      <c r="R303" s="301"/>
      <c r="S303" s="302"/>
    </row>
    <row r="304" spans="1:19" customFormat="1" ht="57" customHeight="1">
      <c r="A304" s="924">
        <v>708</v>
      </c>
      <c r="B304" s="343" t="s">
        <v>781</v>
      </c>
      <c r="C304" s="344" t="s">
        <v>782</v>
      </c>
      <c r="D304" s="618"/>
      <c r="E304" s="13" t="s">
        <v>783</v>
      </c>
      <c r="F304" s="749" t="s">
        <v>784</v>
      </c>
      <c r="G304" s="750">
        <v>37670</v>
      </c>
      <c r="H304" s="211" t="s">
        <v>25</v>
      </c>
      <c r="I304" s="345" t="s">
        <v>26</v>
      </c>
      <c r="J304" s="345" t="s">
        <v>375</v>
      </c>
      <c r="K304" s="345" t="s">
        <v>785</v>
      </c>
      <c r="L304" s="345" t="s">
        <v>786</v>
      </c>
      <c r="M304" s="347">
        <v>4900000</v>
      </c>
      <c r="N304" s="347">
        <v>4542746.12</v>
      </c>
      <c r="O304" s="347">
        <v>0</v>
      </c>
      <c r="P304" s="347">
        <v>0</v>
      </c>
      <c r="Q304" s="347">
        <v>0</v>
      </c>
      <c r="R304" s="347">
        <v>0</v>
      </c>
      <c r="S304" s="925">
        <v>3</v>
      </c>
    </row>
    <row r="305" spans="1:22" customFormat="1" ht="165" customHeight="1">
      <c r="A305" s="924"/>
      <c r="B305" s="343"/>
      <c r="C305" s="576"/>
      <c r="D305" s="619" t="s">
        <v>787</v>
      </c>
      <c r="E305" s="103" t="s">
        <v>788</v>
      </c>
      <c r="F305" s="751" t="s">
        <v>52</v>
      </c>
      <c r="G305" s="752">
        <v>37589</v>
      </c>
      <c r="H305" s="195" t="s">
        <v>25</v>
      </c>
      <c r="I305" s="346"/>
      <c r="J305" s="346"/>
      <c r="K305" s="346"/>
      <c r="L305" s="346"/>
      <c r="M305" s="348"/>
      <c r="N305" s="348"/>
      <c r="O305" s="348"/>
      <c r="P305" s="348"/>
      <c r="Q305" s="348"/>
      <c r="R305" s="348"/>
      <c r="S305" s="926"/>
    </row>
    <row r="306" spans="1:22" s="138" customFormat="1" ht="24.75" customHeight="1" thickBot="1">
      <c r="A306" s="927" t="s">
        <v>789</v>
      </c>
      <c r="B306" s="416"/>
      <c r="C306" s="417"/>
      <c r="D306" s="139"/>
      <c r="E306" s="627"/>
      <c r="F306" s="753"/>
      <c r="G306" s="753"/>
      <c r="H306" s="753"/>
      <c r="I306" s="140"/>
      <c r="J306" s="140"/>
      <c r="K306" s="140"/>
      <c r="L306" s="140"/>
      <c r="M306" s="141">
        <f>M304</f>
        <v>4900000</v>
      </c>
      <c r="N306" s="141">
        <f>N304</f>
        <v>4542746.12</v>
      </c>
      <c r="O306" s="141">
        <v>0</v>
      </c>
      <c r="P306" s="141">
        <v>0</v>
      </c>
      <c r="Q306" s="141">
        <v>0</v>
      </c>
      <c r="R306" s="141">
        <v>0</v>
      </c>
      <c r="S306" s="928"/>
    </row>
    <row r="307" spans="1:22" s="142" customFormat="1" ht="30" customHeight="1" thickBot="1">
      <c r="A307" s="418" t="s">
        <v>790</v>
      </c>
      <c r="B307" s="419"/>
      <c r="C307" s="419"/>
      <c r="D307" s="419"/>
      <c r="E307" s="419"/>
      <c r="F307" s="419"/>
      <c r="G307" s="419"/>
      <c r="H307" s="419"/>
      <c r="I307" s="419"/>
      <c r="J307" s="419"/>
      <c r="K307" s="419"/>
      <c r="L307" s="419"/>
      <c r="M307" s="419"/>
      <c r="N307" s="419"/>
      <c r="O307" s="301"/>
      <c r="P307" s="301"/>
      <c r="Q307" s="301"/>
      <c r="R307" s="301"/>
      <c r="S307" s="302"/>
    </row>
    <row r="308" spans="1:22" s="142" customFormat="1" ht="37.5" customHeight="1">
      <c r="A308" s="420">
        <v>757</v>
      </c>
      <c r="B308" s="146" t="s">
        <v>791</v>
      </c>
      <c r="C308" s="159" t="s">
        <v>792</v>
      </c>
      <c r="D308" s="330" t="s">
        <v>793</v>
      </c>
      <c r="E308" s="298" t="s">
        <v>794</v>
      </c>
      <c r="F308" s="754" t="s">
        <v>52</v>
      </c>
      <c r="G308" s="755">
        <v>44621</v>
      </c>
      <c r="H308" s="754" t="s">
        <v>25</v>
      </c>
      <c r="I308" s="423" t="s">
        <v>43</v>
      </c>
      <c r="J308" s="423" t="s">
        <v>19</v>
      </c>
      <c r="K308" s="423" t="s">
        <v>795</v>
      </c>
      <c r="L308" s="424" t="s">
        <v>37</v>
      </c>
      <c r="M308" s="425">
        <v>20000</v>
      </c>
      <c r="N308" s="425">
        <v>20000</v>
      </c>
      <c r="O308" s="425">
        <v>40000</v>
      </c>
      <c r="P308" s="425">
        <v>40000</v>
      </c>
      <c r="Q308" s="425">
        <v>40000</v>
      </c>
      <c r="R308" s="425">
        <f>Q308</f>
        <v>40000</v>
      </c>
      <c r="S308" s="426">
        <v>3</v>
      </c>
      <c r="T308" s="145"/>
      <c r="U308" s="145"/>
      <c r="V308" s="145"/>
    </row>
    <row r="309" spans="1:22" s="142" customFormat="1" ht="39.75" customHeight="1">
      <c r="A309" s="421"/>
      <c r="B309" s="146" t="s">
        <v>796</v>
      </c>
      <c r="C309" s="159" t="s">
        <v>797</v>
      </c>
      <c r="D309" s="320"/>
      <c r="E309" s="299"/>
      <c r="F309" s="756"/>
      <c r="G309" s="757"/>
      <c r="H309" s="756"/>
      <c r="I309" s="423" t="s">
        <v>43</v>
      </c>
      <c r="J309" s="423" t="s">
        <v>19</v>
      </c>
      <c r="K309" s="423" t="s">
        <v>798</v>
      </c>
      <c r="L309" s="424" t="s">
        <v>37</v>
      </c>
      <c r="M309" s="425">
        <v>50000</v>
      </c>
      <c r="N309" s="425">
        <v>48878</v>
      </c>
      <c r="O309" s="425">
        <v>90000</v>
      </c>
      <c r="P309" s="425">
        <v>90000</v>
      </c>
      <c r="Q309" s="425">
        <v>90000</v>
      </c>
      <c r="R309" s="425">
        <f t="shared" ref="R309:R362" si="18">Q309</f>
        <v>90000</v>
      </c>
      <c r="S309" s="427">
        <v>3</v>
      </c>
      <c r="T309" s="145"/>
      <c r="U309" s="145"/>
      <c r="V309" s="145"/>
    </row>
    <row r="310" spans="1:22" s="142" customFormat="1" ht="46.5" customHeight="1">
      <c r="A310" s="421"/>
      <c r="B310" s="146" t="s">
        <v>799</v>
      </c>
      <c r="C310" s="159" t="s">
        <v>800</v>
      </c>
      <c r="D310" s="320"/>
      <c r="E310" s="315"/>
      <c r="F310" s="758"/>
      <c r="G310" s="759"/>
      <c r="H310" s="758"/>
      <c r="I310" s="423" t="s">
        <v>43</v>
      </c>
      <c r="J310" s="423" t="s">
        <v>19</v>
      </c>
      <c r="K310" s="423" t="s">
        <v>801</v>
      </c>
      <c r="L310" s="424" t="s">
        <v>454</v>
      </c>
      <c r="M310" s="425">
        <v>545600</v>
      </c>
      <c r="N310" s="425"/>
      <c r="O310" s="425"/>
      <c r="P310" s="425"/>
      <c r="Q310" s="425"/>
      <c r="R310" s="425"/>
      <c r="S310" s="427">
        <v>3</v>
      </c>
      <c r="T310" s="145"/>
      <c r="U310" s="145"/>
      <c r="V310" s="145"/>
    </row>
    <row r="311" spans="1:22" s="142" customFormat="1" ht="235.5" customHeight="1">
      <c r="A311" s="421"/>
      <c r="B311" s="146" t="s">
        <v>802</v>
      </c>
      <c r="C311" s="159" t="s">
        <v>803</v>
      </c>
      <c r="D311" s="321"/>
      <c r="E311" s="628" t="s">
        <v>485</v>
      </c>
      <c r="F311" s="73" t="s">
        <v>52</v>
      </c>
      <c r="G311" s="680">
        <v>45253</v>
      </c>
      <c r="H311" s="47" t="s">
        <v>25</v>
      </c>
      <c r="I311" s="423" t="s">
        <v>43</v>
      </c>
      <c r="J311" s="423" t="s">
        <v>19</v>
      </c>
      <c r="K311" s="423" t="s">
        <v>804</v>
      </c>
      <c r="L311" s="424" t="s">
        <v>84</v>
      </c>
      <c r="M311" s="425"/>
      <c r="N311" s="425"/>
      <c r="O311" s="425">
        <v>500000</v>
      </c>
      <c r="P311" s="425">
        <v>500000</v>
      </c>
      <c r="Q311" s="425">
        <v>500000</v>
      </c>
      <c r="R311" s="425">
        <f t="shared" si="18"/>
        <v>500000</v>
      </c>
      <c r="S311" s="427">
        <v>3</v>
      </c>
      <c r="T311" s="145"/>
      <c r="U311" s="145"/>
      <c r="V311" s="145"/>
    </row>
    <row r="312" spans="1:22" s="142" customFormat="1" ht="98.25" customHeight="1">
      <c r="A312" s="421"/>
      <c r="B312" s="146" t="s">
        <v>805</v>
      </c>
      <c r="C312" s="143" t="s">
        <v>806</v>
      </c>
      <c r="D312" s="330" t="s">
        <v>807</v>
      </c>
      <c r="E312" s="298" t="s">
        <v>808</v>
      </c>
      <c r="F312" s="754" t="s">
        <v>809</v>
      </c>
      <c r="G312" s="760" t="s">
        <v>810</v>
      </c>
      <c r="H312" s="761" t="s">
        <v>811</v>
      </c>
      <c r="I312" s="423" t="s">
        <v>273</v>
      </c>
      <c r="J312" s="423" t="s">
        <v>26</v>
      </c>
      <c r="K312" s="423" t="s">
        <v>812</v>
      </c>
      <c r="L312" s="423" t="s">
        <v>454</v>
      </c>
      <c r="M312" s="425">
        <v>15000</v>
      </c>
      <c r="N312" s="425">
        <v>15000</v>
      </c>
      <c r="O312" s="425">
        <v>15000</v>
      </c>
      <c r="P312" s="425">
        <v>15000</v>
      </c>
      <c r="Q312" s="425">
        <v>15000</v>
      </c>
      <c r="R312" s="425">
        <f t="shared" si="18"/>
        <v>15000</v>
      </c>
      <c r="S312" s="426">
        <v>3</v>
      </c>
      <c r="T312" s="145"/>
      <c r="U312" s="145"/>
      <c r="V312" s="145"/>
    </row>
    <row r="313" spans="1:22" s="142" customFormat="1" ht="34.5" customHeight="1">
      <c r="A313" s="421"/>
      <c r="B313" s="304" t="s">
        <v>813</v>
      </c>
      <c r="C313" s="577" t="s">
        <v>814</v>
      </c>
      <c r="D313" s="320"/>
      <c r="E313" s="299"/>
      <c r="F313" s="756"/>
      <c r="G313" s="762"/>
      <c r="H313" s="763"/>
      <c r="I313" s="423" t="s">
        <v>375</v>
      </c>
      <c r="J313" s="423" t="s">
        <v>27</v>
      </c>
      <c r="K313" s="423" t="s">
        <v>815</v>
      </c>
      <c r="L313" s="424" t="s">
        <v>454</v>
      </c>
      <c r="M313" s="425">
        <v>245400</v>
      </c>
      <c r="N313" s="425">
        <v>245400</v>
      </c>
      <c r="O313" s="425"/>
      <c r="P313" s="425"/>
      <c r="Q313" s="425"/>
      <c r="R313" s="425">
        <f t="shared" si="18"/>
        <v>0</v>
      </c>
      <c r="S313" s="428">
        <v>3</v>
      </c>
      <c r="T313" s="145"/>
      <c r="U313" s="145"/>
      <c r="V313" s="145"/>
    </row>
    <row r="314" spans="1:22" s="142" customFormat="1" ht="37.5" customHeight="1">
      <c r="A314" s="421"/>
      <c r="B314" s="319"/>
      <c r="C314" s="578"/>
      <c r="D314" s="320"/>
      <c r="E314" s="315"/>
      <c r="F314" s="756"/>
      <c r="G314" s="762"/>
      <c r="H314" s="763"/>
      <c r="I314" s="423" t="s">
        <v>273</v>
      </c>
      <c r="J314" s="423" t="s">
        <v>26</v>
      </c>
      <c r="K314" s="423" t="s">
        <v>815</v>
      </c>
      <c r="L314" s="424" t="s">
        <v>454</v>
      </c>
      <c r="M314" s="425">
        <v>190000</v>
      </c>
      <c r="N314" s="425">
        <v>190000</v>
      </c>
      <c r="O314" s="425">
        <v>36000</v>
      </c>
      <c r="P314" s="425">
        <v>36000</v>
      </c>
      <c r="Q314" s="425">
        <v>36000</v>
      </c>
      <c r="R314" s="425">
        <f t="shared" si="18"/>
        <v>36000</v>
      </c>
      <c r="S314" s="428">
        <v>3</v>
      </c>
      <c r="T314" s="145"/>
      <c r="U314" s="145"/>
      <c r="V314" s="145"/>
    </row>
    <row r="315" spans="1:22" s="142" customFormat="1" ht="274.5" customHeight="1">
      <c r="A315" s="421"/>
      <c r="B315" s="144" t="s">
        <v>816</v>
      </c>
      <c r="C315" s="579" t="s">
        <v>817</v>
      </c>
      <c r="D315" s="151"/>
      <c r="E315" s="579" t="s">
        <v>818</v>
      </c>
      <c r="F315" s="764" t="s">
        <v>52</v>
      </c>
      <c r="G315" s="765">
        <v>43901</v>
      </c>
      <c r="H315" s="764" t="s">
        <v>25</v>
      </c>
      <c r="I315" s="423" t="s">
        <v>273</v>
      </c>
      <c r="J315" s="423" t="s">
        <v>43</v>
      </c>
      <c r="K315" s="423" t="s">
        <v>819</v>
      </c>
      <c r="L315" s="423" t="s">
        <v>37</v>
      </c>
      <c r="M315" s="425">
        <v>40000</v>
      </c>
      <c r="N315" s="425">
        <v>40000</v>
      </c>
      <c r="O315" s="425">
        <v>80000</v>
      </c>
      <c r="P315" s="425">
        <v>80000</v>
      </c>
      <c r="Q315" s="425">
        <v>80000</v>
      </c>
      <c r="R315" s="425">
        <f t="shared" si="18"/>
        <v>80000</v>
      </c>
      <c r="S315" s="426">
        <v>3</v>
      </c>
      <c r="T315" s="147"/>
      <c r="U315" s="147"/>
      <c r="V315" s="145"/>
    </row>
    <row r="316" spans="1:22" s="142" customFormat="1" ht="171.75" customHeight="1">
      <c r="A316" s="421"/>
      <c r="B316" s="144" t="s">
        <v>820</v>
      </c>
      <c r="C316" s="298" t="s">
        <v>821</v>
      </c>
      <c r="D316" s="330" t="s">
        <v>822</v>
      </c>
      <c r="E316" s="148" t="s">
        <v>823</v>
      </c>
      <c r="F316" s="766" t="s">
        <v>824</v>
      </c>
      <c r="G316" s="767" t="s">
        <v>825</v>
      </c>
      <c r="H316" s="768" t="s">
        <v>826</v>
      </c>
      <c r="I316" s="423" t="s">
        <v>375</v>
      </c>
      <c r="J316" s="423" t="s">
        <v>27</v>
      </c>
      <c r="K316" s="423" t="s">
        <v>827</v>
      </c>
      <c r="L316" s="423" t="s">
        <v>461</v>
      </c>
      <c r="M316" s="425">
        <v>33501300</v>
      </c>
      <c r="N316" s="425">
        <v>33501300</v>
      </c>
      <c r="O316" s="425">
        <v>41150100</v>
      </c>
      <c r="P316" s="425">
        <v>39848200</v>
      </c>
      <c r="Q316" s="425">
        <v>42086500</v>
      </c>
      <c r="R316" s="425">
        <f t="shared" si="18"/>
        <v>42086500</v>
      </c>
      <c r="S316" s="427">
        <v>3</v>
      </c>
      <c r="T316" s="147"/>
      <c r="U316" s="147"/>
      <c r="V316" s="145"/>
    </row>
    <row r="317" spans="1:22" s="142" customFormat="1" ht="61.5" customHeight="1">
      <c r="A317" s="421"/>
      <c r="B317" s="144" t="s">
        <v>828</v>
      </c>
      <c r="C317" s="299"/>
      <c r="D317" s="320"/>
      <c r="E317" s="327" t="s">
        <v>808</v>
      </c>
      <c r="F317" s="754" t="s">
        <v>809</v>
      </c>
      <c r="G317" s="760" t="s">
        <v>810</v>
      </c>
      <c r="H317" s="761" t="s">
        <v>811</v>
      </c>
      <c r="I317" s="423" t="s">
        <v>375</v>
      </c>
      <c r="J317" s="423" t="s">
        <v>27</v>
      </c>
      <c r="K317" s="423" t="s">
        <v>827</v>
      </c>
      <c r="L317" s="423" t="s">
        <v>454</v>
      </c>
      <c r="M317" s="425">
        <v>7285500</v>
      </c>
      <c r="N317" s="425">
        <v>7282025.5599999996</v>
      </c>
      <c r="O317" s="425">
        <v>1433200</v>
      </c>
      <c r="P317" s="425"/>
      <c r="Q317" s="425"/>
      <c r="R317" s="425">
        <f t="shared" si="18"/>
        <v>0</v>
      </c>
      <c r="S317" s="428">
        <v>3</v>
      </c>
      <c r="T317" s="147"/>
      <c r="U317" s="145"/>
      <c r="V317" s="145"/>
    </row>
    <row r="318" spans="1:22" s="142" customFormat="1" ht="63.75" customHeight="1">
      <c r="A318" s="421"/>
      <c r="B318" s="144" t="s">
        <v>829</v>
      </c>
      <c r="C318" s="315"/>
      <c r="D318" s="321"/>
      <c r="E318" s="329"/>
      <c r="F318" s="758"/>
      <c r="G318" s="769"/>
      <c r="H318" s="770"/>
      <c r="I318" s="423" t="s">
        <v>375</v>
      </c>
      <c r="J318" s="423" t="s">
        <v>27</v>
      </c>
      <c r="K318" s="423" t="s">
        <v>830</v>
      </c>
      <c r="L318" s="423" t="s">
        <v>454</v>
      </c>
      <c r="M318" s="425"/>
      <c r="N318" s="425"/>
      <c r="O318" s="425">
        <v>3500000</v>
      </c>
      <c r="P318" s="425"/>
      <c r="Q318" s="425"/>
      <c r="R318" s="425">
        <f t="shared" si="18"/>
        <v>0</v>
      </c>
      <c r="S318" s="428">
        <v>3</v>
      </c>
      <c r="T318" s="147"/>
      <c r="U318" s="145"/>
      <c r="V318" s="145"/>
    </row>
    <row r="319" spans="1:22" s="142" customFormat="1" ht="36.75" customHeight="1">
      <c r="A319" s="421"/>
      <c r="B319" s="146" t="s">
        <v>831</v>
      </c>
      <c r="C319" s="579" t="s">
        <v>832</v>
      </c>
      <c r="D319" s="330" t="s">
        <v>833</v>
      </c>
      <c r="E319" s="298" t="s">
        <v>834</v>
      </c>
      <c r="F319" s="754" t="s">
        <v>809</v>
      </c>
      <c r="G319" s="755" t="s">
        <v>835</v>
      </c>
      <c r="H319" s="754" t="s">
        <v>836</v>
      </c>
      <c r="I319" s="429" t="s">
        <v>273</v>
      </c>
      <c r="J319" s="429" t="s">
        <v>43</v>
      </c>
      <c r="K319" s="423" t="s">
        <v>837</v>
      </c>
      <c r="L319" s="430" t="s">
        <v>37</v>
      </c>
      <c r="M319" s="431">
        <v>50000</v>
      </c>
      <c r="N319" s="431">
        <v>50000</v>
      </c>
      <c r="O319" s="431">
        <v>150000</v>
      </c>
      <c r="P319" s="431">
        <v>150000</v>
      </c>
      <c r="Q319" s="431">
        <v>150000</v>
      </c>
      <c r="R319" s="431">
        <v>150000</v>
      </c>
      <c r="S319" s="426">
        <v>3</v>
      </c>
      <c r="T319" s="149"/>
      <c r="U319" s="149"/>
      <c r="V319" s="145"/>
    </row>
    <row r="320" spans="1:22" s="142" customFormat="1" ht="26.25" customHeight="1">
      <c r="A320" s="421"/>
      <c r="B320" s="146" t="s">
        <v>838</v>
      </c>
      <c r="C320" s="577" t="s">
        <v>839</v>
      </c>
      <c r="D320" s="320"/>
      <c r="E320" s="299"/>
      <c r="F320" s="756"/>
      <c r="G320" s="757"/>
      <c r="H320" s="756"/>
      <c r="I320" s="429" t="s">
        <v>273</v>
      </c>
      <c r="J320" s="429" t="s">
        <v>43</v>
      </c>
      <c r="K320" s="423" t="s">
        <v>840</v>
      </c>
      <c r="L320" s="430" t="s">
        <v>37</v>
      </c>
      <c r="M320" s="431">
        <v>825000</v>
      </c>
      <c r="N320" s="431">
        <v>825000</v>
      </c>
      <c r="O320" s="431">
        <v>990000</v>
      </c>
      <c r="P320" s="431">
        <v>990000</v>
      </c>
      <c r="Q320" s="431">
        <v>990000</v>
      </c>
      <c r="R320" s="431">
        <v>990000</v>
      </c>
      <c r="S320" s="427">
        <v>3</v>
      </c>
      <c r="T320" s="145"/>
      <c r="U320" s="145"/>
      <c r="V320" s="145"/>
    </row>
    <row r="321" spans="1:22" s="142" customFormat="1" ht="24.75" customHeight="1">
      <c r="A321" s="421"/>
      <c r="B321" s="146" t="s">
        <v>841</v>
      </c>
      <c r="C321" s="580"/>
      <c r="D321" s="320"/>
      <c r="E321" s="299"/>
      <c r="F321" s="756"/>
      <c r="G321" s="757"/>
      <c r="H321" s="756"/>
      <c r="I321" s="429" t="s">
        <v>273</v>
      </c>
      <c r="J321" s="429" t="s">
        <v>26</v>
      </c>
      <c r="K321" s="423" t="s">
        <v>840</v>
      </c>
      <c r="L321" s="430" t="s">
        <v>454</v>
      </c>
      <c r="M321" s="431">
        <v>305000</v>
      </c>
      <c r="N321" s="431">
        <v>305000</v>
      </c>
      <c r="O321" s="431">
        <v>40000</v>
      </c>
      <c r="P321" s="431">
        <v>40000</v>
      </c>
      <c r="Q321" s="431">
        <v>40000</v>
      </c>
      <c r="R321" s="425">
        <f t="shared" si="18"/>
        <v>40000</v>
      </c>
      <c r="S321" s="427">
        <v>3</v>
      </c>
      <c r="T321" s="145"/>
      <c r="U321" s="145"/>
      <c r="V321" s="145"/>
    </row>
    <row r="322" spans="1:22" s="142" customFormat="1" ht="36" customHeight="1">
      <c r="A322" s="421"/>
      <c r="B322" s="150" t="s">
        <v>842</v>
      </c>
      <c r="C322" s="143" t="s">
        <v>843</v>
      </c>
      <c r="D322" s="320"/>
      <c r="E322" s="299"/>
      <c r="F322" s="756"/>
      <c r="G322" s="757"/>
      <c r="H322" s="756"/>
      <c r="I322" s="429" t="s">
        <v>273</v>
      </c>
      <c r="J322" s="429" t="s">
        <v>26</v>
      </c>
      <c r="K322" s="423" t="s">
        <v>844</v>
      </c>
      <c r="L322" s="430" t="s">
        <v>454</v>
      </c>
      <c r="M322" s="431">
        <v>100000</v>
      </c>
      <c r="N322" s="431">
        <v>100000</v>
      </c>
      <c r="O322" s="431">
        <v>130000</v>
      </c>
      <c r="P322" s="431">
        <v>130000</v>
      </c>
      <c r="Q322" s="431">
        <v>130000</v>
      </c>
      <c r="R322" s="425">
        <f t="shared" si="18"/>
        <v>130000</v>
      </c>
      <c r="S322" s="427">
        <v>3</v>
      </c>
      <c r="T322" s="145"/>
      <c r="U322" s="145"/>
      <c r="V322" s="145"/>
    </row>
    <row r="323" spans="1:22" s="142" customFormat="1" ht="37.5" customHeight="1">
      <c r="A323" s="421"/>
      <c r="B323" s="150" t="s">
        <v>845</v>
      </c>
      <c r="C323" s="143" t="s">
        <v>846</v>
      </c>
      <c r="D323" s="320"/>
      <c r="E323" s="299"/>
      <c r="F323" s="756"/>
      <c r="G323" s="757"/>
      <c r="H323" s="756"/>
      <c r="I323" s="429" t="s">
        <v>273</v>
      </c>
      <c r="J323" s="429" t="s">
        <v>26</v>
      </c>
      <c r="K323" s="423" t="s">
        <v>847</v>
      </c>
      <c r="L323" s="430" t="s">
        <v>454</v>
      </c>
      <c r="M323" s="431">
        <v>210000</v>
      </c>
      <c r="N323" s="431">
        <v>210000</v>
      </c>
      <c r="O323" s="431">
        <v>270000</v>
      </c>
      <c r="P323" s="431">
        <v>270000</v>
      </c>
      <c r="Q323" s="431">
        <v>270000</v>
      </c>
      <c r="R323" s="425">
        <f t="shared" si="18"/>
        <v>270000</v>
      </c>
      <c r="S323" s="427">
        <v>3</v>
      </c>
      <c r="T323" s="145"/>
      <c r="U323" s="145"/>
      <c r="V323" s="145"/>
    </row>
    <row r="324" spans="1:22" s="142" customFormat="1" ht="24" customHeight="1">
      <c r="A324" s="421"/>
      <c r="B324" s="146" t="s">
        <v>848</v>
      </c>
      <c r="C324" s="143" t="s">
        <v>849</v>
      </c>
      <c r="D324" s="320"/>
      <c r="E324" s="299"/>
      <c r="F324" s="756"/>
      <c r="G324" s="757"/>
      <c r="H324" s="756"/>
      <c r="I324" s="429" t="s">
        <v>273</v>
      </c>
      <c r="J324" s="429" t="s">
        <v>26</v>
      </c>
      <c r="K324" s="423" t="s">
        <v>850</v>
      </c>
      <c r="L324" s="430" t="s">
        <v>454</v>
      </c>
      <c r="M324" s="431">
        <v>15000</v>
      </c>
      <c r="N324" s="431">
        <v>15000</v>
      </c>
      <c r="O324" s="431">
        <v>30000</v>
      </c>
      <c r="P324" s="431">
        <v>30000</v>
      </c>
      <c r="Q324" s="431">
        <v>30000</v>
      </c>
      <c r="R324" s="425">
        <f t="shared" si="18"/>
        <v>30000</v>
      </c>
      <c r="S324" s="426">
        <v>3</v>
      </c>
      <c r="T324" s="145"/>
      <c r="U324" s="145"/>
      <c r="V324" s="145"/>
    </row>
    <row r="325" spans="1:22" s="142" customFormat="1" ht="82.5" customHeight="1">
      <c r="A325" s="421"/>
      <c r="B325" s="150" t="s">
        <v>851</v>
      </c>
      <c r="C325" s="581" t="s">
        <v>852</v>
      </c>
      <c r="D325" s="320"/>
      <c r="E325" s="299"/>
      <c r="F325" s="756"/>
      <c r="G325" s="757"/>
      <c r="H325" s="756"/>
      <c r="I325" s="429" t="s">
        <v>273</v>
      </c>
      <c r="J325" s="429" t="s">
        <v>43</v>
      </c>
      <c r="K325" s="423" t="s">
        <v>853</v>
      </c>
      <c r="L325" s="430" t="s">
        <v>854</v>
      </c>
      <c r="M325" s="431">
        <v>30000</v>
      </c>
      <c r="N325" s="431">
        <v>30000</v>
      </c>
      <c r="O325" s="431">
        <v>100000</v>
      </c>
      <c r="P325" s="431">
        <v>100000</v>
      </c>
      <c r="Q325" s="431">
        <v>100000</v>
      </c>
      <c r="R325" s="431">
        <v>100000</v>
      </c>
      <c r="S325" s="426">
        <v>3</v>
      </c>
      <c r="T325" s="145"/>
      <c r="U325" s="145"/>
      <c r="V325" s="145"/>
    </row>
    <row r="326" spans="1:22" s="142" customFormat="1" ht="27" customHeight="1">
      <c r="A326" s="421"/>
      <c r="B326" s="146" t="s">
        <v>855</v>
      </c>
      <c r="C326" s="582" t="s">
        <v>856</v>
      </c>
      <c r="D326" s="320"/>
      <c r="E326" s="299"/>
      <c r="F326" s="756"/>
      <c r="G326" s="757"/>
      <c r="H326" s="756"/>
      <c r="I326" s="429" t="s">
        <v>273</v>
      </c>
      <c r="J326" s="429" t="s">
        <v>43</v>
      </c>
      <c r="K326" s="423" t="s">
        <v>857</v>
      </c>
      <c r="L326" s="430" t="s">
        <v>37</v>
      </c>
      <c r="M326" s="432">
        <v>25000</v>
      </c>
      <c r="N326" s="432">
        <v>25000</v>
      </c>
      <c r="O326" s="432">
        <v>95000</v>
      </c>
      <c r="P326" s="432">
        <v>95000</v>
      </c>
      <c r="Q326" s="432">
        <v>95000</v>
      </c>
      <c r="R326" s="425">
        <f t="shared" si="18"/>
        <v>95000</v>
      </c>
      <c r="S326" s="426">
        <v>3</v>
      </c>
      <c r="T326" s="145"/>
      <c r="U326" s="145"/>
      <c r="V326" s="145"/>
    </row>
    <row r="327" spans="1:22" s="142" customFormat="1" ht="24.75" customHeight="1">
      <c r="A327" s="421"/>
      <c r="B327" s="146" t="s">
        <v>858</v>
      </c>
      <c r="C327" s="315"/>
      <c r="D327" s="320"/>
      <c r="E327" s="299"/>
      <c r="F327" s="756"/>
      <c r="G327" s="757"/>
      <c r="H327" s="756"/>
      <c r="I327" s="429" t="s">
        <v>273</v>
      </c>
      <c r="J327" s="429" t="s">
        <v>26</v>
      </c>
      <c r="K327" s="423" t="s">
        <v>857</v>
      </c>
      <c r="L327" s="430" t="s">
        <v>454</v>
      </c>
      <c r="M327" s="431">
        <v>30000</v>
      </c>
      <c r="N327" s="431">
        <v>30000</v>
      </c>
      <c r="O327" s="431">
        <v>135000</v>
      </c>
      <c r="P327" s="431">
        <v>135000</v>
      </c>
      <c r="Q327" s="431">
        <v>135000</v>
      </c>
      <c r="R327" s="425">
        <f t="shared" si="18"/>
        <v>135000</v>
      </c>
      <c r="S327" s="426">
        <v>3</v>
      </c>
      <c r="T327" s="145"/>
      <c r="U327" s="145"/>
      <c r="V327" s="145"/>
    </row>
    <row r="328" spans="1:22" s="142" customFormat="1" ht="25.5" customHeight="1">
      <c r="A328" s="421"/>
      <c r="B328" s="146" t="s">
        <v>859</v>
      </c>
      <c r="C328" s="298" t="s">
        <v>860</v>
      </c>
      <c r="D328" s="320"/>
      <c r="E328" s="299"/>
      <c r="F328" s="756"/>
      <c r="G328" s="757"/>
      <c r="H328" s="756"/>
      <c r="I328" s="429" t="s">
        <v>273</v>
      </c>
      <c r="J328" s="429" t="s">
        <v>43</v>
      </c>
      <c r="K328" s="423" t="s">
        <v>861</v>
      </c>
      <c r="L328" s="430" t="s">
        <v>37</v>
      </c>
      <c r="M328" s="425">
        <v>40000</v>
      </c>
      <c r="N328" s="425">
        <v>40000</v>
      </c>
      <c r="O328" s="425">
        <v>100000</v>
      </c>
      <c r="P328" s="425">
        <v>100000</v>
      </c>
      <c r="Q328" s="425">
        <v>100000</v>
      </c>
      <c r="R328" s="425">
        <v>100000</v>
      </c>
      <c r="S328" s="426">
        <v>3</v>
      </c>
      <c r="T328" s="145"/>
      <c r="U328" s="145"/>
      <c r="V328" s="145"/>
    </row>
    <row r="329" spans="1:22" s="142" customFormat="1" ht="26.25" customHeight="1">
      <c r="A329" s="421"/>
      <c r="B329" s="146" t="s">
        <v>862</v>
      </c>
      <c r="C329" s="315"/>
      <c r="D329" s="321"/>
      <c r="E329" s="299"/>
      <c r="F329" s="756"/>
      <c r="G329" s="757"/>
      <c r="H329" s="756"/>
      <c r="I329" s="429" t="s">
        <v>273</v>
      </c>
      <c r="J329" s="429" t="s">
        <v>26</v>
      </c>
      <c r="K329" s="423" t="s">
        <v>861</v>
      </c>
      <c r="L329" s="430" t="s">
        <v>37</v>
      </c>
      <c r="M329" s="425">
        <v>50000</v>
      </c>
      <c r="N329" s="425">
        <v>50000</v>
      </c>
      <c r="O329" s="425"/>
      <c r="P329" s="425"/>
      <c r="Q329" s="425"/>
      <c r="R329" s="425">
        <f t="shared" si="18"/>
        <v>0</v>
      </c>
      <c r="S329" s="426">
        <v>3</v>
      </c>
      <c r="T329" s="145"/>
      <c r="U329" s="145"/>
      <c r="V329" s="145"/>
    </row>
    <row r="330" spans="1:22" s="142" customFormat="1" ht="59.25" customHeight="1">
      <c r="A330" s="421"/>
      <c r="B330" s="150" t="s">
        <v>863</v>
      </c>
      <c r="C330" s="579" t="s">
        <v>864</v>
      </c>
      <c r="D330" s="151" t="s">
        <v>865</v>
      </c>
      <c r="E330" s="315"/>
      <c r="F330" s="758"/>
      <c r="G330" s="759"/>
      <c r="H330" s="758"/>
      <c r="I330" s="429" t="s">
        <v>273</v>
      </c>
      <c r="J330" s="429" t="s">
        <v>26</v>
      </c>
      <c r="K330" s="423" t="s">
        <v>866</v>
      </c>
      <c r="L330" s="430" t="s">
        <v>454</v>
      </c>
      <c r="M330" s="431">
        <v>50000</v>
      </c>
      <c r="N330" s="431">
        <v>50000</v>
      </c>
      <c r="O330" s="431">
        <v>50000</v>
      </c>
      <c r="P330" s="431">
        <v>50000</v>
      </c>
      <c r="Q330" s="431">
        <v>50000</v>
      </c>
      <c r="R330" s="425">
        <f t="shared" si="18"/>
        <v>50000</v>
      </c>
      <c r="S330" s="426">
        <v>3</v>
      </c>
      <c r="T330" s="145"/>
      <c r="U330" s="145"/>
      <c r="V330" s="145"/>
    </row>
    <row r="331" spans="1:22" s="142" customFormat="1" ht="171" customHeight="1">
      <c r="A331" s="421"/>
      <c r="B331" s="144" t="s">
        <v>867</v>
      </c>
      <c r="C331" s="298" t="s">
        <v>868</v>
      </c>
      <c r="D331" s="330" t="s">
        <v>865</v>
      </c>
      <c r="E331" s="148" t="s">
        <v>823</v>
      </c>
      <c r="F331" s="766" t="s">
        <v>824</v>
      </c>
      <c r="G331" s="767" t="s">
        <v>869</v>
      </c>
      <c r="H331" s="768" t="s">
        <v>826</v>
      </c>
      <c r="I331" s="433" t="s">
        <v>273</v>
      </c>
      <c r="J331" s="429" t="s">
        <v>26</v>
      </c>
      <c r="K331" s="434" t="s">
        <v>870</v>
      </c>
      <c r="L331" s="430" t="s">
        <v>461</v>
      </c>
      <c r="M331" s="431">
        <v>21270200</v>
      </c>
      <c r="N331" s="431">
        <v>21270200</v>
      </c>
      <c r="O331" s="431">
        <v>31494200</v>
      </c>
      <c r="P331" s="431">
        <v>32863300</v>
      </c>
      <c r="Q331" s="431">
        <v>35038700</v>
      </c>
      <c r="R331" s="425">
        <f t="shared" si="18"/>
        <v>35038700</v>
      </c>
      <c r="S331" s="427">
        <v>3</v>
      </c>
      <c r="T331" s="147"/>
      <c r="U331" s="147"/>
      <c r="V331" s="145"/>
    </row>
    <row r="332" spans="1:22" s="142" customFormat="1" ht="45" customHeight="1">
      <c r="A332" s="421"/>
      <c r="B332" s="144" t="s">
        <v>871</v>
      </c>
      <c r="C332" s="299"/>
      <c r="D332" s="320"/>
      <c r="E332" s="327" t="s">
        <v>808</v>
      </c>
      <c r="F332" s="754" t="s">
        <v>809</v>
      </c>
      <c r="G332" s="760" t="s">
        <v>872</v>
      </c>
      <c r="H332" s="761" t="s">
        <v>811</v>
      </c>
      <c r="I332" s="433" t="s">
        <v>273</v>
      </c>
      <c r="J332" s="429" t="s">
        <v>26</v>
      </c>
      <c r="K332" s="423" t="s">
        <v>870</v>
      </c>
      <c r="L332" s="430" t="s">
        <v>454</v>
      </c>
      <c r="M332" s="431">
        <v>885700</v>
      </c>
      <c r="N332" s="431">
        <v>885700</v>
      </c>
      <c r="O332" s="431">
        <v>360000</v>
      </c>
      <c r="P332" s="425">
        <v>0</v>
      </c>
      <c r="Q332" s="425">
        <v>0</v>
      </c>
      <c r="R332" s="425">
        <f t="shared" si="18"/>
        <v>0</v>
      </c>
      <c r="S332" s="426">
        <v>3</v>
      </c>
      <c r="T332" s="145"/>
      <c r="U332" s="145"/>
      <c r="V332" s="145"/>
    </row>
    <row r="333" spans="1:22" s="142" customFormat="1" ht="41.25" customHeight="1">
      <c r="A333" s="421"/>
      <c r="B333" s="144" t="s">
        <v>873</v>
      </c>
      <c r="C333" s="299"/>
      <c r="D333" s="320"/>
      <c r="E333" s="328"/>
      <c r="F333" s="756"/>
      <c r="G333" s="762"/>
      <c r="H333" s="763"/>
      <c r="I333" s="433" t="s">
        <v>273</v>
      </c>
      <c r="J333" s="429" t="s">
        <v>26</v>
      </c>
      <c r="K333" s="423" t="s">
        <v>874</v>
      </c>
      <c r="L333" s="430" t="s">
        <v>454</v>
      </c>
      <c r="M333" s="431"/>
      <c r="N333" s="431"/>
      <c r="O333" s="431">
        <v>1230000</v>
      </c>
      <c r="P333" s="425">
        <v>0</v>
      </c>
      <c r="Q333" s="425">
        <v>0</v>
      </c>
      <c r="R333" s="425">
        <f t="shared" si="18"/>
        <v>0</v>
      </c>
      <c r="S333" s="426">
        <v>3</v>
      </c>
      <c r="T333" s="145"/>
      <c r="U333" s="145"/>
      <c r="V333" s="145"/>
    </row>
    <row r="334" spans="1:22" s="142" customFormat="1" ht="42" customHeight="1">
      <c r="A334" s="421"/>
      <c r="B334" s="144" t="s">
        <v>875</v>
      </c>
      <c r="C334" s="315"/>
      <c r="D334" s="321"/>
      <c r="E334" s="329"/>
      <c r="F334" s="758"/>
      <c r="G334" s="769"/>
      <c r="H334" s="770"/>
      <c r="I334" s="433" t="s">
        <v>273</v>
      </c>
      <c r="J334" s="429" t="s">
        <v>26</v>
      </c>
      <c r="K334" s="423" t="s">
        <v>876</v>
      </c>
      <c r="L334" s="430" t="s">
        <v>454</v>
      </c>
      <c r="M334" s="431"/>
      <c r="N334" s="431"/>
      <c r="O334" s="431">
        <v>15326400</v>
      </c>
      <c r="P334" s="425">
        <v>23611200</v>
      </c>
      <c r="Q334" s="425">
        <v>0</v>
      </c>
      <c r="R334" s="425">
        <f t="shared" si="18"/>
        <v>0</v>
      </c>
      <c r="S334" s="426">
        <v>3</v>
      </c>
      <c r="T334" s="145"/>
      <c r="U334" s="145"/>
      <c r="V334" s="145"/>
    </row>
    <row r="335" spans="1:22" s="142" customFormat="1" ht="173.25" customHeight="1">
      <c r="A335" s="421"/>
      <c r="B335" s="144" t="s">
        <v>877</v>
      </c>
      <c r="C335" s="298" t="s">
        <v>878</v>
      </c>
      <c r="D335" s="330" t="s">
        <v>879</v>
      </c>
      <c r="E335" s="148" t="s">
        <v>823</v>
      </c>
      <c r="F335" s="766" t="s">
        <v>824</v>
      </c>
      <c r="G335" s="767" t="s">
        <v>869</v>
      </c>
      <c r="H335" s="768" t="s">
        <v>826</v>
      </c>
      <c r="I335" s="429" t="s">
        <v>273</v>
      </c>
      <c r="J335" s="429" t="s">
        <v>26</v>
      </c>
      <c r="K335" s="423" t="s">
        <v>880</v>
      </c>
      <c r="L335" s="429" t="s">
        <v>461</v>
      </c>
      <c r="M335" s="425">
        <v>6115100</v>
      </c>
      <c r="N335" s="425">
        <v>6115100</v>
      </c>
      <c r="O335" s="425">
        <v>8440100</v>
      </c>
      <c r="P335" s="425">
        <v>7558400</v>
      </c>
      <c r="Q335" s="425">
        <v>7813500</v>
      </c>
      <c r="R335" s="425">
        <f t="shared" si="18"/>
        <v>7813500</v>
      </c>
      <c r="S335" s="426">
        <v>3</v>
      </c>
      <c r="T335" s="147"/>
      <c r="U335" s="147"/>
      <c r="V335" s="145"/>
    </row>
    <row r="336" spans="1:22" s="142" customFormat="1" ht="64.5" customHeight="1">
      <c r="A336" s="421"/>
      <c r="B336" s="144" t="s">
        <v>881</v>
      </c>
      <c r="C336" s="299"/>
      <c r="D336" s="320"/>
      <c r="E336" s="327" t="s">
        <v>808</v>
      </c>
      <c r="F336" s="754" t="s">
        <v>809</v>
      </c>
      <c r="G336" s="760" t="s">
        <v>872</v>
      </c>
      <c r="H336" s="761" t="s">
        <v>811</v>
      </c>
      <c r="I336" s="429" t="s">
        <v>273</v>
      </c>
      <c r="J336" s="429" t="s">
        <v>26</v>
      </c>
      <c r="K336" s="423" t="s">
        <v>880</v>
      </c>
      <c r="L336" s="429" t="s">
        <v>454</v>
      </c>
      <c r="M336" s="425">
        <v>981310</v>
      </c>
      <c r="N336" s="425">
        <v>973001.05</v>
      </c>
      <c r="O336" s="425">
        <v>217000</v>
      </c>
      <c r="P336" s="425">
        <v>450000</v>
      </c>
      <c r="Q336" s="425"/>
      <c r="R336" s="425">
        <f t="shared" si="18"/>
        <v>0</v>
      </c>
      <c r="S336" s="426">
        <v>3</v>
      </c>
      <c r="T336" s="145"/>
      <c r="U336" s="145"/>
      <c r="V336" s="145"/>
    </row>
    <row r="337" spans="1:22" s="142" customFormat="1" ht="66.75" customHeight="1">
      <c r="A337" s="421"/>
      <c r="B337" s="144" t="s">
        <v>882</v>
      </c>
      <c r="C337" s="315"/>
      <c r="D337" s="320"/>
      <c r="E337" s="329"/>
      <c r="F337" s="758"/>
      <c r="G337" s="769"/>
      <c r="H337" s="770"/>
      <c r="I337" s="429" t="s">
        <v>273</v>
      </c>
      <c r="J337" s="429" t="s">
        <v>26</v>
      </c>
      <c r="K337" s="423" t="s">
        <v>883</v>
      </c>
      <c r="L337" s="429" t="s">
        <v>454</v>
      </c>
      <c r="M337" s="425"/>
      <c r="N337" s="425"/>
      <c r="O337" s="425">
        <v>3498600</v>
      </c>
      <c r="P337" s="425">
        <v>13500000</v>
      </c>
      <c r="Q337" s="425"/>
      <c r="R337" s="425">
        <f t="shared" si="18"/>
        <v>0</v>
      </c>
      <c r="S337" s="426">
        <v>3</v>
      </c>
      <c r="T337" s="145"/>
      <c r="U337" s="145"/>
      <c r="V337" s="145"/>
    </row>
    <row r="338" spans="1:22" s="142" customFormat="1" ht="96" customHeight="1">
      <c r="A338" s="421"/>
      <c r="B338" s="144" t="s">
        <v>884</v>
      </c>
      <c r="C338" s="143" t="s">
        <v>885</v>
      </c>
      <c r="D338" s="320"/>
      <c r="E338" s="327" t="s">
        <v>886</v>
      </c>
      <c r="F338" s="754" t="s">
        <v>52</v>
      </c>
      <c r="G338" s="760" t="s">
        <v>728</v>
      </c>
      <c r="H338" s="761" t="s">
        <v>25</v>
      </c>
      <c r="I338" s="434" t="s">
        <v>273</v>
      </c>
      <c r="J338" s="429" t="s">
        <v>26</v>
      </c>
      <c r="K338" s="423" t="s">
        <v>887</v>
      </c>
      <c r="L338" s="429" t="s">
        <v>888</v>
      </c>
      <c r="M338" s="425">
        <v>150000</v>
      </c>
      <c r="N338" s="425">
        <v>150000</v>
      </c>
      <c r="O338" s="425"/>
      <c r="P338" s="425"/>
      <c r="Q338" s="425"/>
      <c r="R338" s="425">
        <f t="shared" si="18"/>
        <v>0</v>
      </c>
      <c r="S338" s="426">
        <v>3</v>
      </c>
    </row>
    <row r="339" spans="1:22" s="142" customFormat="1" ht="110.25" customHeight="1">
      <c r="A339" s="421"/>
      <c r="B339" s="144" t="s">
        <v>889</v>
      </c>
      <c r="C339" s="143" t="s">
        <v>890</v>
      </c>
      <c r="D339" s="321"/>
      <c r="E339" s="329"/>
      <c r="F339" s="758"/>
      <c r="G339" s="769"/>
      <c r="H339" s="770"/>
      <c r="I339" s="434" t="s">
        <v>273</v>
      </c>
      <c r="J339" s="429" t="s">
        <v>26</v>
      </c>
      <c r="K339" s="423" t="s">
        <v>394</v>
      </c>
      <c r="L339" s="429" t="s">
        <v>888</v>
      </c>
      <c r="M339" s="425">
        <v>25000</v>
      </c>
      <c r="N339" s="425">
        <v>25000</v>
      </c>
      <c r="O339" s="425"/>
      <c r="P339" s="425"/>
      <c r="Q339" s="425"/>
      <c r="R339" s="425">
        <f t="shared" si="18"/>
        <v>0</v>
      </c>
      <c r="S339" s="426">
        <v>3</v>
      </c>
    </row>
    <row r="340" spans="1:22" s="142" customFormat="1" ht="176.25" customHeight="1">
      <c r="A340" s="421"/>
      <c r="B340" s="144" t="s">
        <v>891</v>
      </c>
      <c r="C340" s="298" t="s">
        <v>892</v>
      </c>
      <c r="D340" s="330" t="s">
        <v>893</v>
      </c>
      <c r="E340" s="629" t="s">
        <v>823</v>
      </c>
      <c r="F340" s="766" t="s">
        <v>824</v>
      </c>
      <c r="G340" s="767" t="s">
        <v>869</v>
      </c>
      <c r="H340" s="768" t="s">
        <v>826</v>
      </c>
      <c r="I340" s="434" t="s">
        <v>273</v>
      </c>
      <c r="J340" s="429" t="s">
        <v>26</v>
      </c>
      <c r="K340" s="423" t="s">
        <v>894</v>
      </c>
      <c r="L340" s="429" t="s">
        <v>461</v>
      </c>
      <c r="M340" s="425">
        <v>15044500</v>
      </c>
      <c r="N340" s="425">
        <v>15044500</v>
      </c>
      <c r="O340" s="425">
        <v>19164700</v>
      </c>
      <c r="P340" s="425">
        <v>19660500</v>
      </c>
      <c r="Q340" s="425">
        <v>20879900</v>
      </c>
      <c r="R340" s="425">
        <f t="shared" si="18"/>
        <v>20879900</v>
      </c>
      <c r="S340" s="426">
        <v>3</v>
      </c>
    </row>
    <row r="341" spans="1:22" s="142" customFormat="1" ht="63" customHeight="1">
      <c r="A341" s="421"/>
      <c r="B341" s="144" t="s">
        <v>895</v>
      </c>
      <c r="C341" s="299"/>
      <c r="D341" s="320"/>
      <c r="E341" s="327" t="s">
        <v>896</v>
      </c>
      <c r="F341" s="754" t="s">
        <v>824</v>
      </c>
      <c r="G341" s="760" t="s">
        <v>810</v>
      </c>
      <c r="H341" s="761" t="s">
        <v>826</v>
      </c>
      <c r="I341" s="434" t="s">
        <v>273</v>
      </c>
      <c r="J341" s="429" t="s">
        <v>26</v>
      </c>
      <c r="K341" s="423" t="s">
        <v>894</v>
      </c>
      <c r="L341" s="433" t="s">
        <v>454</v>
      </c>
      <c r="M341" s="425"/>
      <c r="N341" s="425"/>
      <c r="O341" s="425">
        <v>830000</v>
      </c>
      <c r="P341" s="425"/>
      <c r="Q341" s="425"/>
      <c r="R341" s="425">
        <f t="shared" si="18"/>
        <v>0</v>
      </c>
      <c r="S341" s="428"/>
    </row>
    <row r="342" spans="1:22" s="142" customFormat="1" ht="61.5" customHeight="1">
      <c r="A342" s="421"/>
      <c r="B342" s="144" t="s">
        <v>897</v>
      </c>
      <c r="C342" s="315"/>
      <c r="D342" s="321"/>
      <c r="E342" s="329"/>
      <c r="F342" s="758"/>
      <c r="G342" s="769"/>
      <c r="H342" s="770"/>
      <c r="I342" s="434" t="s">
        <v>273</v>
      </c>
      <c r="J342" s="429" t="s">
        <v>26</v>
      </c>
      <c r="K342" s="423" t="s">
        <v>898</v>
      </c>
      <c r="L342" s="433" t="s">
        <v>454</v>
      </c>
      <c r="M342" s="425"/>
      <c r="N342" s="425"/>
      <c r="O342" s="425">
        <v>200000</v>
      </c>
      <c r="P342" s="425"/>
      <c r="Q342" s="425"/>
      <c r="R342" s="425">
        <f t="shared" si="18"/>
        <v>0</v>
      </c>
      <c r="S342" s="428"/>
    </row>
    <row r="343" spans="1:22" s="142" customFormat="1" ht="106.5" customHeight="1">
      <c r="A343" s="421"/>
      <c r="B343" s="144" t="s">
        <v>899</v>
      </c>
      <c r="C343" s="308" t="s">
        <v>900</v>
      </c>
      <c r="D343" s="306" t="s">
        <v>893</v>
      </c>
      <c r="E343" s="298" t="s">
        <v>901</v>
      </c>
      <c r="F343" s="754" t="s">
        <v>52</v>
      </c>
      <c r="G343" s="771" t="s">
        <v>902</v>
      </c>
      <c r="H343" s="771" t="s">
        <v>903</v>
      </c>
      <c r="I343" s="435" t="s">
        <v>273</v>
      </c>
      <c r="J343" s="436" t="s">
        <v>26</v>
      </c>
      <c r="K343" s="435" t="s">
        <v>904</v>
      </c>
      <c r="L343" s="436" t="s">
        <v>454</v>
      </c>
      <c r="M343" s="425">
        <v>41500</v>
      </c>
      <c r="N343" s="425">
        <v>41500</v>
      </c>
      <c r="O343" s="425">
        <v>36700</v>
      </c>
      <c r="P343" s="425">
        <v>34200</v>
      </c>
      <c r="Q343" s="425">
        <v>32500</v>
      </c>
      <c r="R343" s="425">
        <f t="shared" si="18"/>
        <v>32500</v>
      </c>
      <c r="S343" s="437">
        <v>3</v>
      </c>
      <c r="T343" s="149"/>
    </row>
    <row r="344" spans="1:22" s="142" customFormat="1" ht="86.25" customHeight="1">
      <c r="A344" s="421"/>
      <c r="B344" s="144" t="s">
        <v>905</v>
      </c>
      <c r="C344" s="309"/>
      <c r="D344" s="307"/>
      <c r="E344" s="299"/>
      <c r="F344" s="756"/>
      <c r="G344" s="772"/>
      <c r="H344" s="772"/>
      <c r="I344" s="438"/>
      <c r="J344" s="439"/>
      <c r="K344" s="438"/>
      <c r="L344" s="439"/>
      <c r="M344" s="425">
        <v>5600</v>
      </c>
      <c r="N344" s="425">
        <v>5600</v>
      </c>
      <c r="O344" s="425">
        <v>4900</v>
      </c>
      <c r="P344" s="425">
        <v>5600</v>
      </c>
      <c r="Q344" s="425">
        <v>5800</v>
      </c>
      <c r="R344" s="425">
        <f t="shared" si="18"/>
        <v>5800</v>
      </c>
      <c r="S344" s="440"/>
    </row>
    <row r="345" spans="1:22" s="142" customFormat="1" ht="41.25" customHeight="1">
      <c r="A345" s="421"/>
      <c r="B345" s="144" t="s">
        <v>906</v>
      </c>
      <c r="C345" s="309"/>
      <c r="D345" s="307"/>
      <c r="E345" s="299"/>
      <c r="F345" s="756"/>
      <c r="G345" s="772"/>
      <c r="H345" s="772"/>
      <c r="I345" s="438"/>
      <c r="J345" s="439"/>
      <c r="K345" s="438"/>
      <c r="L345" s="439"/>
      <c r="M345" s="425">
        <v>2500</v>
      </c>
      <c r="N345" s="425">
        <v>2500</v>
      </c>
      <c r="O345" s="425">
        <v>2200</v>
      </c>
      <c r="P345" s="425">
        <v>2100</v>
      </c>
      <c r="Q345" s="425">
        <v>2100</v>
      </c>
      <c r="R345" s="425">
        <f t="shared" si="18"/>
        <v>2100</v>
      </c>
      <c r="S345" s="441"/>
      <c r="T345" s="149"/>
      <c r="U345" s="149"/>
      <c r="V345" s="149"/>
    </row>
    <row r="346" spans="1:22" s="142" customFormat="1" ht="28.5" customHeight="1">
      <c r="A346" s="421"/>
      <c r="B346" s="146" t="s">
        <v>907</v>
      </c>
      <c r="C346" s="309"/>
      <c r="D346" s="307"/>
      <c r="E346" s="299"/>
      <c r="F346" s="756"/>
      <c r="G346" s="772"/>
      <c r="H346" s="772"/>
      <c r="I346" s="438"/>
      <c r="J346" s="439"/>
      <c r="K346" s="438"/>
      <c r="L346" s="439"/>
      <c r="M346" s="425"/>
      <c r="N346" s="442"/>
      <c r="O346" s="425">
        <v>96800</v>
      </c>
      <c r="P346" s="425">
        <v>96300</v>
      </c>
      <c r="Q346" s="425">
        <v>95200</v>
      </c>
      <c r="R346" s="425">
        <f t="shared" si="18"/>
        <v>95200</v>
      </c>
      <c r="S346" s="426">
        <v>3</v>
      </c>
      <c r="T346" s="149"/>
      <c r="U346" s="149"/>
      <c r="V346" s="149"/>
    </row>
    <row r="347" spans="1:22" s="145" customFormat="1" ht="157.5" customHeight="1">
      <c r="A347" s="421"/>
      <c r="B347" s="146" t="s">
        <v>908</v>
      </c>
      <c r="C347" s="331"/>
      <c r="D347" s="312"/>
      <c r="E347" s="315"/>
      <c r="F347" s="758"/>
      <c r="G347" s="773"/>
      <c r="H347" s="773"/>
      <c r="I347" s="443"/>
      <c r="J347" s="444"/>
      <c r="K347" s="443"/>
      <c r="L347" s="444"/>
      <c r="M347" s="442"/>
      <c r="N347" s="425"/>
      <c r="O347" s="425">
        <v>13200</v>
      </c>
      <c r="P347" s="425">
        <v>15700</v>
      </c>
      <c r="Q347" s="425">
        <v>16800</v>
      </c>
      <c r="R347" s="425">
        <f t="shared" si="18"/>
        <v>16800</v>
      </c>
      <c r="S347" s="426">
        <v>3</v>
      </c>
      <c r="T347" s="149"/>
      <c r="U347" s="149"/>
      <c r="V347" s="149"/>
    </row>
    <row r="348" spans="1:22" s="145" customFormat="1" ht="38.25" customHeight="1">
      <c r="A348" s="421"/>
      <c r="B348" s="146" t="s">
        <v>909</v>
      </c>
      <c r="C348" s="298" t="s">
        <v>91</v>
      </c>
      <c r="D348" s="330" t="s">
        <v>910</v>
      </c>
      <c r="E348" s="298" t="s">
        <v>911</v>
      </c>
      <c r="F348" s="754" t="s">
        <v>342</v>
      </c>
      <c r="G348" s="760" t="s">
        <v>912</v>
      </c>
      <c r="H348" s="761" t="s">
        <v>913</v>
      </c>
      <c r="I348" s="424" t="s">
        <v>273</v>
      </c>
      <c r="J348" s="424" t="s">
        <v>26</v>
      </c>
      <c r="K348" s="424" t="s">
        <v>94</v>
      </c>
      <c r="L348" s="424" t="s">
        <v>454</v>
      </c>
      <c r="M348" s="425">
        <v>40000</v>
      </c>
      <c r="N348" s="425">
        <v>40000</v>
      </c>
      <c r="O348" s="425"/>
      <c r="P348" s="425"/>
      <c r="Q348" s="425"/>
      <c r="R348" s="425"/>
      <c r="S348" s="428">
        <v>3</v>
      </c>
    </row>
    <row r="349" spans="1:22" s="145" customFormat="1" ht="45" customHeight="1">
      <c r="A349" s="421"/>
      <c r="B349" s="146" t="s">
        <v>211</v>
      </c>
      <c r="C349" s="315"/>
      <c r="D349" s="320"/>
      <c r="E349" s="299"/>
      <c r="F349" s="756"/>
      <c r="G349" s="762"/>
      <c r="H349" s="763"/>
      <c r="I349" s="424" t="s">
        <v>273</v>
      </c>
      <c r="J349" s="424" t="s">
        <v>43</v>
      </c>
      <c r="K349" s="424" t="s">
        <v>94</v>
      </c>
      <c r="L349" s="424" t="s">
        <v>37</v>
      </c>
      <c r="M349" s="425"/>
      <c r="N349" s="425"/>
      <c r="O349" s="425">
        <v>40000</v>
      </c>
      <c r="P349" s="425">
        <v>40000</v>
      </c>
      <c r="Q349" s="425">
        <v>40000</v>
      </c>
      <c r="R349" s="425">
        <f t="shared" ref="R349" si="19">Q349</f>
        <v>40000</v>
      </c>
      <c r="S349" s="428">
        <v>3</v>
      </c>
    </row>
    <row r="350" spans="1:22" s="145" customFormat="1" ht="44.25" customHeight="1">
      <c r="A350" s="421"/>
      <c r="B350" s="146" t="s">
        <v>914</v>
      </c>
      <c r="C350" s="298" t="s">
        <v>915</v>
      </c>
      <c r="D350" s="320"/>
      <c r="E350" s="299"/>
      <c r="F350" s="756"/>
      <c r="G350" s="762"/>
      <c r="H350" s="763"/>
      <c r="I350" s="424" t="s">
        <v>273</v>
      </c>
      <c r="J350" s="424" t="s">
        <v>26</v>
      </c>
      <c r="K350" s="424" t="s">
        <v>916</v>
      </c>
      <c r="L350" s="424" t="s">
        <v>454</v>
      </c>
      <c r="M350" s="425">
        <v>40000</v>
      </c>
      <c r="N350" s="425">
        <v>40000</v>
      </c>
      <c r="O350" s="425">
        <v>40000</v>
      </c>
      <c r="P350" s="425">
        <v>40000</v>
      </c>
      <c r="Q350" s="425">
        <v>40000</v>
      </c>
      <c r="R350" s="425">
        <f t="shared" si="18"/>
        <v>40000</v>
      </c>
      <c r="S350" s="428">
        <v>3</v>
      </c>
    </row>
    <row r="351" spans="1:22" s="145" customFormat="1" ht="121.5" customHeight="1">
      <c r="A351" s="421"/>
      <c r="B351" s="146" t="s">
        <v>218</v>
      </c>
      <c r="C351" s="315"/>
      <c r="D351" s="321"/>
      <c r="E351" s="315"/>
      <c r="F351" s="758"/>
      <c r="G351" s="769"/>
      <c r="H351" s="770"/>
      <c r="I351" s="424" t="s">
        <v>273</v>
      </c>
      <c r="J351" s="424" t="s">
        <v>43</v>
      </c>
      <c r="K351" s="424" t="s">
        <v>916</v>
      </c>
      <c r="L351" s="423" t="s">
        <v>37</v>
      </c>
      <c r="M351" s="425">
        <v>40000</v>
      </c>
      <c r="N351" s="425">
        <v>40000</v>
      </c>
      <c r="O351" s="425">
        <v>40000</v>
      </c>
      <c r="P351" s="425">
        <v>40000</v>
      </c>
      <c r="Q351" s="425">
        <v>40000</v>
      </c>
      <c r="R351" s="425">
        <f t="shared" si="18"/>
        <v>40000</v>
      </c>
      <c r="S351" s="428">
        <v>3</v>
      </c>
    </row>
    <row r="352" spans="1:22" s="145" customFormat="1" ht="138" customHeight="1">
      <c r="A352" s="421"/>
      <c r="B352" s="144" t="s">
        <v>917</v>
      </c>
      <c r="C352" s="579" t="s">
        <v>918</v>
      </c>
      <c r="D352" s="330" t="s">
        <v>865</v>
      </c>
      <c r="E352" s="629" t="s">
        <v>808</v>
      </c>
      <c r="F352" s="774" t="s">
        <v>809</v>
      </c>
      <c r="G352" s="775" t="s">
        <v>872</v>
      </c>
      <c r="H352" s="776" t="s">
        <v>811</v>
      </c>
      <c r="I352" s="433" t="s">
        <v>273</v>
      </c>
      <c r="J352" s="429" t="s">
        <v>26</v>
      </c>
      <c r="K352" s="423" t="s">
        <v>919</v>
      </c>
      <c r="L352" s="430" t="s">
        <v>454</v>
      </c>
      <c r="M352" s="425">
        <v>290000</v>
      </c>
      <c r="N352" s="425">
        <v>290000</v>
      </c>
      <c r="O352" s="425"/>
      <c r="P352" s="425"/>
      <c r="Q352" s="425"/>
      <c r="R352" s="425">
        <f t="shared" si="18"/>
        <v>0</v>
      </c>
      <c r="S352" s="426">
        <v>3</v>
      </c>
    </row>
    <row r="353" spans="1:21" s="145" customFormat="1" ht="36.75" customHeight="1">
      <c r="A353" s="421"/>
      <c r="B353" s="144" t="s">
        <v>920</v>
      </c>
      <c r="C353" s="298" t="s">
        <v>921</v>
      </c>
      <c r="D353" s="320"/>
      <c r="E353" s="327" t="s">
        <v>922</v>
      </c>
      <c r="F353" s="754" t="s">
        <v>809</v>
      </c>
      <c r="G353" s="760" t="s">
        <v>923</v>
      </c>
      <c r="H353" s="771">
        <v>46022</v>
      </c>
      <c r="I353" s="423" t="s">
        <v>273</v>
      </c>
      <c r="J353" s="423" t="s">
        <v>26</v>
      </c>
      <c r="K353" s="423" t="s">
        <v>924</v>
      </c>
      <c r="L353" s="423" t="s">
        <v>454</v>
      </c>
      <c r="M353" s="425"/>
      <c r="N353" s="425"/>
      <c r="O353" s="425">
        <v>2076600</v>
      </c>
      <c r="P353" s="425"/>
      <c r="Q353" s="425"/>
      <c r="R353" s="425">
        <f t="shared" si="18"/>
        <v>0</v>
      </c>
      <c r="S353" s="426">
        <v>3</v>
      </c>
      <c r="T353" s="147"/>
    </row>
    <row r="354" spans="1:21" s="145" customFormat="1" ht="92.25" customHeight="1">
      <c r="A354" s="421"/>
      <c r="B354" s="144" t="s">
        <v>925</v>
      </c>
      <c r="C354" s="315"/>
      <c r="D354" s="321"/>
      <c r="E354" s="329"/>
      <c r="F354" s="758"/>
      <c r="G354" s="769"/>
      <c r="H354" s="773"/>
      <c r="I354" s="423" t="s">
        <v>273</v>
      </c>
      <c r="J354" s="423" t="s">
        <v>26</v>
      </c>
      <c r="K354" s="423" t="s">
        <v>924</v>
      </c>
      <c r="L354" s="423" t="s">
        <v>454</v>
      </c>
      <c r="M354" s="425"/>
      <c r="N354" s="425"/>
      <c r="O354" s="425">
        <v>283200</v>
      </c>
      <c r="P354" s="425"/>
      <c r="Q354" s="425"/>
      <c r="R354" s="425">
        <f t="shared" si="18"/>
        <v>0</v>
      </c>
      <c r="S354" s="426">
        <v>3</v>
      </c>
    </row>
    <row r="355" spans="1:21" s="145" customFormat="1" ht="57" customHeight="1">
      <c r="A355" s="421"/>
      <c r="B355" s="144" t="s">
        <v>926</v>
      </c>
      <c r="C355" s="579" t="s">
        <v>927</v>
      </c>
      <c r="D355" s="320"/>
      <c r="E355" s="630" t="s">
        <v>928</v>
      </c>
      <c r="F355" s="777" t="s">
        <v>824</v>
      </c>
      <c r="G355" s="778" t="s">
        <v>929</v>
      </c>
      <c r="H355" s="779" t="s">
        <v>930</v>
      </c>
      <c r="I355" s="433" t="s">
        <v>273</v>
      </c>
      <c r="J355" s="429" t="s">
        <v>26</v>
      </c>
      <c r="K355" s="423" t="s">
        <v>919</v>
      </c>
      <c r="L355" s="430" t="s">
        <v>454</v>
      </c>
      <c r="M355" s="425">
        <v>2000000</v>
      </c>
      <c r="N355" s="425">
        <v>2000000</v>
      </c>
      <c r="O355" s="425"/>
      <c r="P355" s="425"/>
      <c r="Q355" s="425"/>
      <c r="R355" s="425">
        <f t="shared" si="18"/>
        <v>0</v>
      </c>
      <c r="S355" s="426">
        <v>3</v>
      </c>
    </row>
    <row r="356" spans="1:21" s="145" customFormat="1" ht="69.75" customHeight="1">
      <c r="A356" s="421"/>
      <c r="B356" s="144" t="s">
        <v>931</v>
      </c>
      <c r="C356" s="159" t="s">
        <v>932</v>
      </c>
      <c r="D356" s="321"/>
      <c r="E356" s="630"/>
      <c r="F356" s="777"/>
      <c r="G356" s="778"/>
      <c r="H356" s="779"/>
      <c r="I356" s="433" t="s">
        <v>273</v>
      </c>
      <c r="J356" s="429" t="s">
        <v>26</v>
      </c>
      <c r="K356" s="423" t="s">
        <v>933</v>
      </c>
      <c r="L356" s="430" t="s">
        <v>454</v>
      </c>
      <c r="M356" s="425">
        <v>1440000</v>
      </c>
      <c r="N356" s="425">
        <v>1440000</v>
      </c>
      <c r="O356" s="425"/>
      <c r="P356" s="425"/>
      <c r="Q356" s="425"/>
      <c r="R356" s="425">
        <f t="shared" si="18"/>
        <v>0</v>
      </c>
      <c r="S356" s="426">
        <v>3</v>
      </c>
    </row>
    <row r="357" spans="1:21" s="145" customFormat="1" ht="36.75" customHeight="1">
      <c r="A357" s="421"/>
      <c r="B357" s="144" t="s">
        <v>934</v>
      </c>
      <c r="C357" s="298" t="s">
        <v>935</v>
      </c>
      <c r="D357" s="330" t="s">
        <v>879</v>
      </c>
      <c r="E357" s="327" t="s">
        <v>936</v>
      </c>
      <c r="F357" s="754" t="s">
        <v>824</v>
      </c>
      <c r="G357" s="760" t="s">
        <v>937</v>
      </c>
      <c r="H357" s="761" t="s">
        <v>930</v>
      </c>
      <c r="I357" s="423" t="s">
        <v>273</v>
      </c>
      <c r="J357" s="423" t="s">
        <v>26</v>
      </c>
      <c r="K357" s="423" t="s">
        <v>938</v>
      </c>
      <c r="L357" s="423" t="s">
        <v>454</v>
      </c>
      <c r="M357" s="425">
        <v>700000</v>
      </c>
      <c r="N357" s="425">
        <v>700000</v>
      </c>
      <c r="O357" s="425"/>
      <c r="P357" s="425"/>
      <c r="Q357" s="425"/>
      <c r="R357" s="425">
        <f t="shared" si="18"/>
        <v>0</v>
      </c>
      <c r="S357" s="426">
        <v>3</v>
      </c>
      <c r="T357" s="147"/>
    </row>
    <row r="358" spans="1:21" s="145" customFormat="1" ht="39" customHeight="1">
      <c r="A358" s="421"/>
      <c r="B358" s="144" t="s">
        <v>939</v>
      </c>
      <c r="C358" s="299"/>
      <c r="D358" s="620"/>
      <c r="E358" s="328"/>
      <c r="F358" s="720"/>
      <c r="G358" s="720"/>
      <c r="H358" s="720"/>
      <c r="I358" s="423" t="s">
        <v>273</v>
      </c>
      <c r="J358" s="423" t="s">
        <v>26</v>
      </c>
      <c r="K358" s="423" t="s">
        <v>938</v>
      </c>
      <c r="L358" s="423" t="s">
        <v>454</v>
      </c>
      <c r="M358" s="425">
        <v>14300</v>
      </c>
      <c r="N358" s="425">
        <v>14300</v>
      </c>
      <c r="O358" s="425"/>
      <c r="P358" s="425"/>
      <c r="Q358" s="425"/>
      <c r="R358" s="425">
        <f t="shared" si="18"/>
        <v>0</v>
      </c>
      <c r="S358" s="426">
        <v>3</v>
      </c>
    </row>
    <row r="359" spans="1:21" s="145" customFormat="1" ht="40.5" customHeight="1">
      <c r="A359" s="421"/>
      <c r="B359" s="146" t="s">
        <v>940</v>
      </c>
      <c r="C359" s="299"/>
      <c r="D359" s="621"/>
      <c r="E359" s="329"/>
      <c r="F359" s="738"/>
      <c r="G359" s="738"/>
      <c r="H359" s="738"/>
      <c r="I359" s="424" t="s">
        <v>273</v>
      </c>
      <c r="J359" s="424" t="s">
        <v>26</v>
      </c>
      <c r="K359" s="424" t="s">
        <v>938</v>
      </c>
      <c r="L359" s="424" t="s">
        <v>454</v>
      </c>
      <c r="M359" s="442">
        <v>37600</v>
      </c>
      <c r="N359" s="442">
        <v>37600</v>
      </c>
      <c r="O359" s="442"/>
      <c r="P359" s="442"/>
      <c r="Q359" s="442"/>
      <c r="R359" s="425">
        <f t="shared" si="18"/>
        <v>0</v>
      </c>
      <c r="S359" s="428">
        <v>3</v>
      </c>
    </row>
    <row r="360" spans="1:21" s="145" customFormat="1" ht="103.5" customHeight="1">
      <c r="A360" s="421"/>
      <c r="B360" s="144" t="s">
        <v>941</v>
      </c>
      <c r="C360" s="579" t="s">
        <v>942</v>
      </c>
      <c r="D360" s="330" t="s">
        <v>865</v>
      </c>
      <c r="E360" s="327" t="s">
        <v>808</v>
      </c>
      <c r="F360" s="754" t="s">
        <v>809</v>
      </c>
      <c r="G360" s="760" t="s">
        <v>872</v>
      </c>
      <c r="H360" s="761" t="s">
        <v>811</v>
      </c>
      <c r="I360" s="433" t="s">
        <v>273</v>
      </c>
      <c r="J360" s="429" t="s">
        <v>26</v>
      </c>
      <c r="K360" s="423" t="s">
        <v>943</v>
      </c>
      <c r="L360" s="430" t="s">
        <v>454</v>
      </c>
      <c r="M360" s="425">
        <v>84900</v>
      </c>
      <c r="N360" s="425">
        <v>73208.7</v>
      </c>
      <c r="O360" s="425">
        <v>222000</v>
      </c>
      <c r="P360" s="425"/>
      <c r="Q360" s="425"/>
      <c r="R360" s="425">
        <f t="shared" si="18"/>
        <v>0</v>
      </c>
      <c r="S360" s="426">
        <v>3</v>
      </c>
    </row>
    <row r="361" spans="1:21" s="145" customFormat="1" ht="134.25" customHeight="1">
      <c r="A361" s="421"/>
      <c r="B361" s="144" t="s">
        <v>944</v>
      </c>
      <c r="C361" s="579" t="s">
        <v>945</v>
      </c>
      <c r="D361" s="320"/>
      <c r="E361" s="328"/>
      <c r="F361" s="756"/>
      <c r="G361" s="762"/>
      <c r="H361" s="763"/>
      <c r="I361" s="433" t="s">
        <v>273</v>
      </c>
      <c r="J361" s="429" t="s">
        <v>26</v>
      </c>
      <c r="K361" s="423" t="s">
        <v>946</v>
      </c>
      <c r="L361" s="430" t="s">
        <v>454</v>
      </c>
      <c r="M361" s="425"/>
      <c r="N361" s="425"/>
      <c r="O361" s="425">
        <v>3000000</v>
      </c>
      <c r="P361" s="425"/>
      <c r="Q361" s="425"/>
      <c r="R361" s="425">
        <f t="shared" si="18"/>
        <v>0</v>
      </c>
      <c r="S361" s="426">
        <v>3</v>
      </c>
    </row>
    <row r="362" spans="1:21" s="145" customFormat="1" ht="90" customHeight="1" thickBot="1">
      <c r="A362" s="421"/>
      <c r="B362" s="146" t="s">
        <v>947</v>
      </c>
      <c r="C362" s="143" t="s">
        <v>948</v>
      </c>
      <c r="D362" s="320"/>
      <c r="E362" s="328"/>
      <c r="F362" s="756"/>
      <c r="G362" s="762"/>
      <c r="H362" s="763"/>
      <c r="I362" s="433" t="s">
        <v>273</v>
      </c>
      <c r="J362" s="433" t="s">
        <v>26</v>
      </c>
      <c r="K362" s="424" t="s">
        <v>949</v>
      </c>
      <c r="L362" s="445" t="s">
        <v>454</v>
      </c>
      <c r="M362" s="442"/>
      <c r="N362" s="442"/>
      <c r="O362" s="442">
        <v>2500000</v>
      </c>
      <c r="P362" s="442"/>
      <c r="Q362" s="442"/>
      <c r="R362" s="442">
        <f t="shared" si="18"/>
        <v>0</v>
      </c>
      <c r="S362" s="428">
        <v>3</v>
      </c>
    </row>
    <row r="363" spans="1:21" s="145" customFormat="1" ht="16.5" customHeight="1">
      <c r="A363" s="421"/>
      <c r="B363" s="322" t="s">
        <v>950</v>
      </c>
      <c r="C363" s="323"/>
      <c r="D363" s="323"/>
      <c r="E363" s="323"/>
      <c r="F363" s="323"/>
      <c r="G363" s="323"/>
      <c r="H363" s="324"/>
      <c r="I363" s="446" t="s">
        <v>273</v>
      </c>
      <c r="J363" s="446" t="s">
        <v>43</v>
      </c>
      <c r="K363" s="446" t="s">
        <v>951</v>
      </c>
      <c r="L363" s="446" t="s">
        <v>29</v>
      </c>
      <c r="M363" s="447">
        <f t="shared" ref="M363:N363" si="20">M364+M365+M366+M367+M368+M369+M370+M371+M372+M376+M373+M374+M375</f>
        <v>11866800</v>
      </c>
      <c r="N363" s="447">
        <f t="shared" si="20"/>
        <v>11332254.850000001</v>
      </c>
      <c r="O363" s="447">
        <f>O364+O365+O366+O367+O368+O369+O370+O371+O372+O376+O373+O374+O375</f>
        <v>17022300</v>
      </c>
      <c r="P363" s="447">
        <f t="shared" ref="P363:R363" si="21">P364+P365+P366+P367+P368+P369+P370+P371+P372+P376+P373+P374+P375</f>
        <v>16388700</v>
      </c>
      <c r="Q363" s="447">
        <f t="shared" si="21"/>
        <v>16388700</v>
      </c>
      <c r="R363" s="447">
        <f t="shared" si="21"/>
        <v>16388700</v>
      </c>
      <c r="S363" s="448"/>
    </row>
    <row r="364" spans="1:21" s="145" customFormat="1" ht="21" customHeight="1">
      <c r="A364" s="421"/>
      <c r="B364" s="325" t="s">
        <v>952</v>
      </c>
      <c r="C364" s="299" t="s">
        <v>953</v>
      </c>
      <c r="D364" s="320" t="s">
        <v>865</v>
      </c>
      <c r="E364" s="327" t="s">
        <v>954</v>
      </c>
      <c r="F364" s="754" t="s">
        <v>955</v>
      </c>
      <c r="G364" s="780" t="s">
        <v>956</v>
      </c>
      <c r="H364" s="771" t="s">
        <v>25</v>
      </c>
      <c r="I364" s="423" t="s">
        <v>273</v>
      </c>
      <c r="J364" s="423" t="s">
        <v>43</v>
      </c>
      <c r="K364" s="423" t="s">
        <v>957</v>
      </c>
      <c r="L364" s="423" t="s">
        <v>154</v>
      </c>
      <c r="M364" s="425">
        <v>7989900</v>
      </c>
      <c r="N364" s="425">
        <v>7716583.2300000004</v>
      </c>
      <c r="O364" s="425">
        <v>9352900</v>
      </c>
      <c r="P364" s="425">
        <v>9352900</v>
      </c>
      <c r="Q364" s="425">
        <v>9352900</v>
      </c>
      <c r="R364" s="425">
        <f t="shared" ref="R364:R397" si="22">Q364</f>
        <v>9352900</v>
      </c>
      <c r="S364" s="426">
        <v>3</v>
      </c>
      <c r="T364" s="147"/>
      <c r="U364" s="147"/>
    </row>
    <row r="365" spans="1:21" s="145" customFormat="1" ht="18" customHeight="1">
      <c r="A365" s="421"/>
      <c r="B365" s="325"/>
      <c r="C365" s="299"/>
      <c r="D365" s="320"/>
      <c r="E365" s="328"/>
      <c r="F365" s="756"/>
      <c r="G365" s="781"/>
      <c r="H365" s="772"/>
      <c r="I365" s="423" t="s">
        <v>273</v>
      </c>
      <c r="J365" s="423" t="s">
        <v>43</v>
      </c>
      <c r="K365" s="423" t="s">
        <v>957</v>
      </c>
      <c r="L365" s="423" t="s">
        <v>156</v>
      </c>
      <c r="M365" s="425">
        <v>120800</v>
      </c>
      <c r="N365" s="425">
        <v>120800</v>
      </c>
      <c r="O365" s="425">
        <v>130000</v>
      </c>
      <c r="P365" s="425">
        <v>130000</v>
      </c>
      <c r="Q365" s="425">
        <v>130000</v>
      </c>
      <c r="R365" s="425">
        <f t="shared" si="22"/>
        <v>130000</v>
      </c>
      <c r="S365" s="426">
        <v>3</v>
      </c>
    </row>
    <row r="366" spans="1:21" s="145" customFormat="1" ht="18" customHeight="1">
      <c r="A366" s="421"/>
      <c r="B366" s="325"/>
      <c r="C366" s="299"/>
      <c r="D366" s="320"/>
      <c r="E366" s="328"/>
      <c r="F366" s="756"/>
      <c r="G366" s="781"/>
      <c r="H366" s="772"/>
      <c r="I366" s="423" t="s">
        <v>273</v>
      </c>
      <c r="J366" s="423" t="s">
        <v>43</v>
      </c>
      <c r="K366" s="423" t="s">
        <v>957</v>
      </c>
      <c r="L366" s="423" t="s">
        <v>155</v>
      </c>
      <c r="M366" s="425">
        <v>2413100</v>
      </c>
      <c r="N366" s="425">
        <v>2291853.21</v>
      </c>
      <c r="O366" s="425">
        <v>2824600</v>
      </c>
      <c r="P366" s="425">
        <v>2824600</v>
      </c>
      <c r="Q366" s="425">
        <v>2824600</v>
      </c>
      <c r="R366" s="425">
        <f t="shared" si="22"/>
        <v>2824600</v>
      </c>
      <c r="S366" s="426">
        <v>3</v>
      </c>
    </row>
    <row r="367" spans="1:21" s="145" customFormat="1" ht="12.75" customHeight="1">
      <c r="A367" s="421"/>
      <c r="B367" s="325"/>
      <c r="C367" s="299"/>
      <c r="D367" s="320"/>
      <c r="E367" s="328"/>
      <c r="F367" s="756"/>
      <c r="G367" s="781"/>
      <c r="H367" s="772"/>
      <c r="I367" s="423" t="s">
        <v>273</v>
      </c>
      <c r="J367" s="423" t="s">
        <v>43</v>
      </c>
      <c r="K367" s="423" t="s">
        <v>957</v>
      </c>
      <c r="L367" s="423" t="s">
        <v>37</v>
      </c>
      <c r="M367" s="425">
        <v>775100</v>
      </c>
      <c r="N367" s="425">
        <v>697717.33</v>
      </c>
      <c r="O367" s="425">
        <v>1359100</v>
      </c>
      <c r="P367" s="425">
        <v>723000</v>
      </c>
      <c r="Q367" s="425">
        <v>723000</v>
      </c>
      <c r="R367" s="425">
        <f t="shared" si="22"/>
        <v>723000</v>
      </c>
      <c r="S367" s="426">
        <v>3</v>
      </c>
    </row>
    <row r="368" spans="1:21" s="145" customFormat="1" ht="15" customHeight="1">
      <c r="A368" s="421"/>
      <c r="B368" s="326"/>
      <c r="C368" s="315"/>
      <c r="D368" s="321"/>
      <c r="E368" s="328"/>
      <c r="F368" s="756"/>
      <c r="G368" s="781"/>
      <c r="H368" s="772"/>
      <c r="I368" s="423" t="s">
        <v>273</v>
      </c>
      <c r="J368" s="423" t="s">
        <v>43</v>
      </c>
      <c r="K368" s="423" t="s">
        <v>957</v>
      </c>
      <c r="L368" s="423" t="s">
        <v>38</v>
      </c>
      <c r="M368" s="425">
        <v>4500</v>
      </c>
      <c r="N368" s="425">
        <v>0</v>
      </c>
      <c r="O368" s="425">
        <v>4500</v>
      </c>
      <c r="P368" s="425">
        <v>4500</v>
      </c>
      <c r="Q368" s="425">
        <v>4500</v>
      </c>
      <c r="R368" s="425">
        <f t="shared" si="22"/>
        <v>4500</v>
      </c>
      <c r="S368" s="426">
        <v>3</v>
      </c>
    </row>
    <row r="369" spans="1:25" s="145" customFormat="1" ht="26.25" customHeight="1">
      <c r="A369" s="421"/>
      <c r="B369" s="157" t="s">
        <v>628</v>
      </c>
      <c r="C369" s="30" t="s">
        <v>958</v>
      </c>
      <c r="D369" s="306" t="s">
        <v>959</v>
      </c>
      <c r="E369" s="328"/>
      <c r="F369" s="756"/>
      <c r="G369" s="781"/>
      <c r="H369" s="772"/>
      <c r="I369" s="423" t="s">
        <v>273</v>
      </c>
      <c r="J369" s="423" t="s">
        <v>43</v>
      </c>
      <c r="K369" s="423" t="s">
        <v>960</v>
      </c>
      <c r="L369" s="423" t="s">
        <v>117</v>
      </c>
      <c r="M369" s="425">
        <v>243000</v>
      </c>
      <c r="N369" s="425">
        <v>242929</v>
      </c>
      <c r="O369" s="425">
        <v>320000</v>
      </c>
      <c r="P369" s="425">
        <v>320000</v>
      </c>
      <c r="Q369" s="425">
        <v>320000</v>
      </c>
      <c r="R369" s="425">
        <f t="shared" si="22"/>
        <v>320000</v>
      </c>
      <c r="S369" s="426">
        <v>3</v>
      </c>
    </row>
    <row r="370" spans="1:25" s="145" customFormat="1" ht="18" customHeight="1">
      <c r="A370" s="421"/>
      <c r="B370" s="157" t="s">
        <v>961</v>
      </c>
      <c r="C370" s="308" t="s">
        <v>962</v>
      </c>
      <c r="D370" s="307"/>
      <c r="E370" s="328"/>
      <c r="F370" s="756"/>
      <c r="G370" s="781"/>
      <c r="H370" s="772"/>
      <c r="I370" s="423" t="s">
        <v>273</v>
      </c>
      <c r="J370" s="423" t="s">
        <v>43</v>
      </c>
      <c r="K370" s="423" t="s">
        <v>963</v>
      </c>
      <c r="L370" s="423" t="s">
        <v>37</v>
      </c>
      <c r="M370" s="425">
        <v>122200</v>
      </c>
      <c r="N370" s="425">
        <v>122136.96000000001</v>
      </c>
      <c r="O370" s="425"/>
      <c r="P370" s="425"/>
      <c r="Q370" s="425"/>
      <c r="R370" s="425"/>
      <c r="S370" s="426">
        <v>3</v>
      </c>
      <c r="T370" s="147"/>
      <c r="U370" s="147"/>
      <c r="V370" s="147"/>
      <c r="W370" s="147"/>
      <c r="X370" s="147"/>
      <c r="Y370" s="147"/>
    </row>
    <row r="371" spans="1:25" s="145" customFormat="1" ht="17.25" customHeight="1">
      <c r="A371" s="421"/>
      <c r="B371" s="157" t="s">
        <v>964</v>
      </c>
      <c r="C371" s="309"/>
      <c r="D371" s="307"/>
      <c r="E371" s="328"/>
      <c r="F371" s="756"/>
      <c r="G371" s="781"/>
      <c r="H371" s="772"/>
      <c r="I371" s="423" t="s">
        <v>273</v>
      </c>
      <c r="J371" s="423" t="s">
        <v>43</v>
      </c>
      <c r="K371" s="423" t="s">
        <v>963</v>
      </c>
      <c r="L371" s="423" t="s">
        <v>111</v>
      </c>
      <c r="M371" s="425">
        <v>60000</v>
      </c>
      <c r="N371" s="425">
        <v>2076.12</v>
      </c>
      <c r="O371" s="425"/>
      <c r="P371" s="425"/>
      <c r="Q371" s="425"/>
      <c r="R371" s="425"/>
      <c r="S371" s="426">
        <v>3</v>
      </c>
    </row>
    <row r="372" spans="1:25" s="145" customFormat="1" ht="19.5" customHeight="1">
      <c r="A372" s="421"/>
      <c r="B372" s="157" t="s">
        <v>965</v>
      </c>
      <c r="C372" s="309"/>
      <c r="D372" s="307"/>
      <c r="E372" s="328"/>
      <c r="F372" s="756"/>
      <c r="G372" s="781"/>
      <c r="H372" s="772"/>
      <c r="I372" s="423" t="s">
        <v>273</v>
      </c>
      <c r="J372" s="423" t="s">
        <v>43</v>
      </c>
      <c r="K372" s="423" t="s">
        <v>963</v>
      </c>
      <c r="L372" s="423" t="s">
        <v>117</v>
      </c>
      <c r="M372" s="425">
        <v>138200</v>
      </c>
      <c r="N372" s="425">
        <v>138159</v>
      </c>
      <c r="O372" s="425"/>
      <c r="P372" s="425"/>
      <c r="Q372" s="425"/>
      <c r="R372" s="425"/>
      <c r="S372" s="426">
        <v>3</v>
      </c>
    </row>
    <row r="373" spans="1:25" s="145" customFormat="1" ht="18.75" customHeight="1">
      <c r="A373" s="421"/>
      <c r="B373" s="157" t="s">
        <v>966</v>
      </c>
      <c r="C373" s="309"/>
      <c r="D373" s="307"/>
      <c r="E373" s="328"/>
      <c r="F373" s="756"/>
      <c r="G373" s="781"/>
      <c r="H373" s="772"/>
      <c r="I373" s="423" t="s">
        <v>273</v>
      </c>
      <c r="J373" s="423" t="s">
        <v>43</v>
      </c>
      <c r="K373" s="423" t="s">
        <v>967</v>
      </c>
      <c r="L373" s="423" t="s">
        <v>37</v>
      </c>
      <c r="M373" s="425"/>
      <c r="N373" s="425"/>
      <c r="O373" s="425">
        <v>127100</v>
      </c>
      <c r="P373" s="425">
        <v>127100</v>
      </c>
      <c r="Q373" s="425">
        <v>127100</v>
      </c>
      <c r="R373" s="425">
        <f t="shared" ref="R373:R375" si="23">Q373</f>
        <v>127100</v>
      </c>
      <c r="S373" s="426">
        <v>3</v>
      </c>
      <c r="T373" s="147"/>
      <c r="U373" s="147"/>
      <c r="V373" s="147"/>
      <c r="W373" s="147"/>
      <c r="X373" s="147"/>
      <c r="Y373" s="147"/>
    </row>
    <row r="374" spans="1:25" s="145" customFormat="1" ht="18" customHeight="1">
      <c r="A374" s="421"/>
      <c r="B374" s="157" t="s">
        <v>968</v>
      </c>
      <c r="C374" s="309"/>
      <c r="D374" s="307"/>
      <c r="E374" s="328"/>
      <c r="F374" s="756"/>
      <c r="G374" s="781"/>
      <c r="H374" s="772"/>
      <c r="I374" s="423" t="s">
        <v>273</v>
      </c>
      <c r="J374" s="423" t="s">
        <v>43</v>
      </c>
      <c r="K374" s="423" t="s">
        <v>967</v>
      </c>
      <c r="L374" s="423" t="s">
        <v>111</v>
      </c>
      <c r="M374" s="425"/>
      <c r="N374" s="425"/>
      <c r="O374" s="425">
        <v>65900</v>
      </c>
      <c r="P374" s="425">
        <v>68400</v>
      </c>
      <c r="Q374" s="425">
        <v>68400</v>
      </c>
      <c r="R374" s="425">
        <f t="shared" si="23"/>
        <v>68400</v>
      </c>
      <c r="S374" s="426">
        <v>3</v>
      </c>
    </row>
    <row r="375" spans="1:25" s="145" customFormat="1" ht="15.75" customHeight="1">
      <c r="A375" s="421"/>
      <c r="B375" s="157" t="s">
        <v>634</v>
      </c>
      <c r="C375" s="331"/>
      <c r="D375" s="307"/>
      <c r="E375" s="329"/>
      <c r="F375" s="758"/>
      <c r="G375" s="782"/>
      <c r="H375" s="773"/>
      <c r="I375" s="423" t="s">
        <v>273</v>
      </c>
      <c r="J375" s="423" t="s">
        <v>43</v>
      </c>
      <c r="K375" s="423" t="s">
        <v>967</v>
      </c>
      <c r="L375" s="423" t="s">
        <v>117</v>
      </c>
      <c r="M375" s="425"/>
      <c r="N375" s="425"/>
      <c r="O375" s="425">
        <v>138200</v>
      </c>
      <c r="P375" s="425">
        <v>138200</v>
      </c>
      <c r="Q375" s="425">
        <v>138200</v>
      </c>
      <c r="R375" s="425">
        <f t="shared" si="23"/>
        <v>138200</v>
      </c>
      <c r="S375" s="426">
        <v>3</v>
      </c>
    </row>
    <row r="376" spans="1:25" s="142" customFormat="1" ht="243.75" customHeight="1" thickBot="1">
      <c r="A376" s="421"/>
      <c r="B376" s="152" t="s">
        <v>969</v>
      </c>
      <c r="C376" s="153" t="s">
        <v>970</v>
      </c>
      <c r="D376" s="154" t="s">
        <v>865</v>
      </c>
      <c r="E376" s="631" t="s">
        <v>485</v>
      </c>
      <c r="F376" s="783" t="s">
        <v>52</v>
      </c>
      <c r="G376" s="784">
        <v>45253</v>
      </c>
      <c r="H376" s="785" t="s">
        <v>25</v>
      </c>
      <c r="I376" s="449" t="s">
        <v>273</v>
      </c>
      <c r="J376" s="449" t="s">
        <v>43</v>
      </c>
      <c r="K376" s="450" t="s">
        <v>971</v>
      </c>
      <c r="L376" s="451" t="s">
        <v>84</v>
      </c>
      <c r="M376" s="452"/>
      <c r="N376" s="452"/>
      <c r="O376" s="452">
        <v>2700000</v>
      </c>
      <c r="P376" s="452">
        <v>2700000</v>
      </c>
      <c r="Q376" s="452">
        <v>2700000</v>
      </c>
      <c r="R376" s="453">
        <f t="shared" si="22"/>
        <v>2700000</v>
      </c>
      <c r="S376" s="454"/>
      <c r="T376" s="145"/>
      <c r="U376" s="145"/>
      <c r="V376" s="145"/>
    </row>
    <row r="377" spans="1:25" s="142" customFormat="1" ht="20.100000000000001" customHeight="1">
      <c r="A377" s="421"/>
      <c r="B377" s="305" t="s">
        <v>972</v>
      </c>
      <c r="C377" s="299" t="s">
        <v>973</v>
      </c>
      <c r="D377" s="320" t="s">
        <v>974</v>
      </c>
      <c r="E377" s="299" t="s">
        <v>975</v>
      </c>
      <c r="F377" s="763" t="s">
        <v>976</v>
      </c>
      <c r="G377" s="772">
        <v>43101</v>
      </c>
      <c r="H377" s="772" t="s">
        <v>811</v>
      </c>
      <c r="I377" s="434" t="s">
        <v>375</v>
      </c>
      <c r="J377" s="434" t="s">
        <v>27</v>
      </c>
      <c r="K377" s="434" t="s">
        <v>977</v>
      </c>
      <c r="L377" s="434" t="s">
        <v>454</v>
      </c>
      <c r="M377" s="431">
        <v>4486300</v>
      </c>
      <c r="N377" s="431">
        <v>4469020.05</v>
      </c>
      <c r="O377" s="431"/>
      <c r="P377" s="431"/>
      <c r="Q377" s="431"/>
      <c r="R377" s="431">
        <f t="shared" si="22"/>
        <v>0</v>
      </c>
      <c r="S377" s="455"/>
      <c r="T377" s="145"/>
      <c r="U377" s="145"/>
      <c r="V377" s="145"/>
    </row>
    <row r="378" spans="1:25" s="142" customFormat="1" ht="20.100000000000001" customHeight="1">
      <c r="A378" s="421"/>
      <c r="B378" s="305"/>
      <c r="C378" s="299"/>
      <c r="D378" s="320"/>
      <c r="E378" s="299"/>
      <c r="F378" s="763"/>
      <c r="G378" s="772"/>
      <c r="H378" s="772"/>
      <c r="I378" s="423" t="s">
        <v>375</v>
      </c>
      <c r="J378" s="423" t="s">
        <v>27</v>
      </c>
      <c r="K378" s="423" t="s">
        <v>977</v>
      </c>
      <c r="L378" s="423" t="s">
        <v>461</v>
      </c>
      <c r="M378" s="425"/>
      <c r="N378" s="425"/>
      <c r="O378" s="425">
        <v>3856300</v>
      </c>
      <c r="P378" s="425">
        <v>4106300</v>
      </c>
      <c r="Q378" s="425">
        <v>4486300</v>
      </c>
      <c r="R378" s="425">
        <f t="shared" si="22"/>
        <v>4486300</v>
      </c>
      <c r="S378" s="428">
        <v>3</v>
      </c>
      <c r="T378" s="149"/>
      <c r="U378" s="145"/>
      <c r="V378" s="145"/>
    </row>
    <row r="379" spans="1:25" s="142" customFormat="1" ht="20.100000000000001" customHeight="1">
      <c r="A379" s="421"/>
      <c r="B379" s="305"/>
      <c r="C379" s="299"/>
      <c r="D379" s="320"/>
      <c r="E379" s="299"/>
      <c r="F379" s="763"/>
      <c r="G379" s="772"/>
      <c r="H379" s="772"/>
      <c r="I379" s="434" t="s">
        <v>273</v>
      </c>
      <c r="J379" s="429" t="s">
        <v>26</v>
      </c>
      <c r="K379" s="423" t="s">
        <v>978</v>
      </c>
      <c r="L379" s="429" t="s">
        <v>454</v>
      </c>
      <c r="M379" s="425">
        <v>5997000</v>
      </c>
      <c r="N379" s="425">
        <v>5992323.6699999999</v>
      </c>
      <c r="O379" s="425"/>
      <c r="P379" s="425"/>
      <c r="Q379" s="425"/>
      <c r="R379" s="425">
        <f t="shared" si="22"/>
        <v>0</v>
      </c>
      <c r="S379" s="428"/>
      <c r="T379" s="149"/>
      <c r="U379" s="145"/>
      <c r="V379" s="145"/>
    </row>
    <row r="380" spans="1:25" s="142" customFormat="1" ht="20.100000000000001" customHeight="1">
      <c r="A380" s="421"/>
      <c r="B380" s="305"/>
      <c r="C380" s="299"/>
      <c r="D380" s="320"/>
      <c r="E380" s="299"/>
      <c r="F380" s="763"/>
      <c r="G380" s="772"/>
      <c r="H380" s="772"/>
      <c r="I380" s="434" t="s">
        <v>273</v>
      </c>
      <c r="J380" s="429" t="s">
        <v>26</v>
      </c>
      <c r="K380" s="423" t="s">
        <v>978</v>
      </c>
      <c r="L380" s="429" t="s">
        <v>461</v>
      </c>
      <c r="M380" s="425"/>
      <c r="N380" s="425"/>
      <c r="O380" s="425">
        <v>6797000</v>
      </c>
      <c r="P380" s="425">
        <v>6921400</v>
      </c>
      <c r="Q380" s="425">
        <v>7310500</v>
      </c>
      <c r="R380" s="425">
        <f t="shared" si="22"/>
        <v>7310500</v>
      </c>
      <c r="S380" s="426">
        <v>3</v>
      </c>
      <c r="T380" s="149"/>
      <c r="U380" s="149"/>
      <c r="V380" s="149"/>
    </row>
    <row r="381" spans="1:25" s="142" customFormat="1" ht="20.100000000000001" customHeight="1">
      <c r="A381" s="421"/>
      <c r="B381" s="305"/>
      <c r="C381" s="299"/>
      <c r="D381" s="320"/>
      <c r="E381" s="299"/>
      <c r="F381" s="763"/>
      <c r="G381" s="772"/>
      <c r="H381" s="772"/>
      <c r="I381" s="430" t="s">
        <v>273</v>
      </c>
      <c r="J381" s="429" t="s">
        <v>26</v>
      </c>
      <c r="K381" s="423" t="s">
        <v>979</v>
      </c>
      <c r="L381" s="429" t="s">
        <v>454</v>
      </c>
      <c r="M381" s="425">
        <v>1801300</v>
      </c>
      <c r="N381" s="425">
        <v>1796226.23</v>
      </c>
      <c r="O381" s="425"/>
      <c r="P381" s="425"/>
      <c r="Q381" s="425"/>
      <c r="R381" s="425">
        <f t="shared" si="22"/>
        <v>0</v>
      </c>
      <c r="S381" s="426"/>
    </row>
    <row r="382" spans="1:25" s="142" customFormat="1" ht="20.100000000000001" customHeight="1">
      <c r="A382" s="421"/>
      <c r="B382" s="305"/>
      <c r="C382" s="299"/>
      <c r="D382" s="320"/>
      <c r="E382" s="299"/>
      <c r="F382" s="763"/>
      <c r="G382" s="772"/>
      <c r="H382" s="772"/>
      <c r="I382" s="430" t="s">
        <v>273</v>
      </c>
      <c r="J382" s="429" t="s">
        <v>26</v>
      </c>
      <c r="K382" s="423" t="s">
        <v>979</v>
      </c>
      <c r="L382" s="429" t="s">
        <v>461</v>
      </c>
      <c r="M382" s="425"/>
      <c r="N382" s="425"/>
      <c r="O382" s="425">
        <v>2471300</v>
      </c>
      <c r="P382" s="425">
        <v>2581300</v>
      </c>
      <c r="Q382" s="425">
        <v>2841300</v>
      </c>
      <c r="R382" s="425">
        <f t="shared" si="22"/>
        <v>2841300</v>
      </c>
      <c r="S382" s="426">
        <v>3</v>
      </c>
    </row>
    <row r="383" spans="1:25" s="142" customFormat="1" ht="20.100000000000001" customHeight="1">
      <c r="A383" s="421"/>
      <c r="B383" s="305"/>
      <c r="C383" s="299"/>
      <c r="D383" s="320"/>
      <c r="E383" s="299"/>
      <c r="F383" s="763"/>
      <c r="G383" s="772"/>
      <c r="H383" s="772"/>
      <c r="I383" s="429" t="s">
        <v>273</v>
      </c>
      <c r="J383" s="429" t="s">
        <v>26</v>
      </c>
      <c r="K383" s="423" t="s">
        <v>980</v>
      </c>
      <c r="L383" s="430" t="s">
        <v>454</v>
      </c>
      <c r="M383" s="425">
        <v>6715700</v>
      </c>
      <c r="N383" s="431">
        <v>6699410.9299999997</v>
      </c>
      <c r="O383" s="425"/>
      <c r="P383" s="425"/>
      <c r="Q383" s="425"/>
      <c r="R383" s="425">
        <f t="shared" si="22"/>
        <v>0</v>
      </c>
      <c r="S383" s="426"/>
    </row>
    <row r="384" spans="1:25" s="142" customFormat="1" ht="18" customHeight="1">
      <c r="A384" s="421"/>
      <c r="B384" s="319"/>
      <c r="C384" s="299"/>
      <c r="D384" s="320"/>
      <c r="E384" s="299"/>
      <c r="F384" s="763"/>
      <c r="G384" s="772"/>
      <c r="H384" s="772"/>
      <c r="I384" s="429" t="s">
        <v>273</v>
      </c>
      <c r="J384" s="429" t="s">
        <v>26</v>
      </c>
      <c r="K384" s="423" t="s">
        <v>980</v>
      </c>
      <c r="L384" s="430" t="s">
        <v>461</v>
      </c>
      <c r="M384" s="425"/>
      <c r="N384" s="431"/>
      <c r="O384" s="425">
        <v>8125100</v>
      </c>
      <c r="P384" s="425">
        <v>8385800</v>
      </c>
      <c r="Q384" s="425">
        <v>8947500</v>
      </c>
      <c r="R384" s="425">
        <f t="shared" si="22"/>
        <v>8947500</v>
      </c>
      <c r="S384" s="426">
        <v>3</v>
      </c>
      <c r="T384" s="147"/>
      <c r="U384" s="147"/>
      <c r="V384" s="147"/>
    </row>
    <row r="385" spans="1:25" s="145" customFormat="1" ht="15.75" customHeight="1">
      <c r="A385" s="421"/>
      <c r="B385" s="304" t="s">
        <v>981</v>
      </c>
      <c r="C385" s="299"/>
      <c r="D385" s="320"/>
      <c r="E385" s="299"/>
      <c r="F385" s="763"/>
      <c r="G385" s="772"/>
      <c r="H385" s="772"/>
      <c r="I385" s="424" t="s">
        <v>273</v>
      </c>
      <c r="J385" s="424" t="s">
        <v>26</v>
      </c>
      <c r="K385" s="424" t="s">
        <v>978</v>
      </c>
      <c r="L385" s="424" t="s">
        <v>461</v>
      </c>
      <c r="M385" s="442"/>
      <c r="N385" s="425"/>
      <c r="O385" s="425">
        <v>1587500</v>
      </c>
      <c r="P385" s="425">
        <v>1653800</v>
      </c>
      <c r="Q385" s="425">
        <v>1770700</v>
      </c>
      <c r="R385" s="425">
        <f t="shared" si="22"/>
        <v>1770700</v>
      </c>
      <c r="S385" s="426">
        <v>3</v>
      </c>
    </row>
    <row r="386" spans="1:25" s="145" customFormat="1" ht="12.75" customHeight="1">
      <c r="A386" s="421"/>
      <c r="B386" s="319"/>
      <c r="C386" s="315"/>
      <c r="D386" s="320"/>
      <c r="E386" s="299"/>
      <c r="F386" s="763"/>
      <c r="G386" s="772"/>
      <c r="H386" s="772"/>
      <c r="I386" s="424" t="s">
        <v>273</v>
      </c>
      <c r="J386" s="424" t="s">
        <v>26</v>
      </c>
      <c r="K386" s="423" t="s">
        <v>980</v>
      </c>
      <c r="L386" s="424" t="s">
        <v>461</v>
      </c>
      <c r="M386" s="442"/>
      <c r="N386" s="425"/>
      <c r="O386" s="425">
        <v>3690000</v>
      </c>
      <c r="P386" s="425">
        <v>3858800</v>
      </c>
      <c r="Q386" s="425">
        <v>4131600</v>
      </c>
      <c r="R386" s="425">
        <f t="shared" si="22"/>
        <v>4131600</v>
      </c>
      <c r="S386" s="426">
        <v>3</v>
      </c>
      <c r="T386" s="142"/>
      <c r="U386" s="142"/>
    </row>
    <row r="387" spans="1:25" s="142" customFormat="1" ht="20.100000000000001" customHeight="1">
      <c r="A387" s="421"/>
      <c r="B387" s="304" t="s">
        <v>982</v>
      </c>
      <c r="C387" s="298" t="s">
        <v>983</v>
      </c>
      <c r="D387" s="320"/>
      <c r="E387" s="299"/>
      <c r="F387" s="763"/>
      <c r="G387" s="772"/>
      <c r="H387" s="772"/>
      <c r="I387" s="423" t="s">
        <v>375</v>
      </c>
      <c r="J387" s="423" t="s">
        <v>27</v>
      </c>
      <c r="K387" s="423" t="s">
        <v>984</v>
      </c>
      <c r="L387" s="424" t="s">
        <v>454</v>
      </c>
      <c r="M387" s="425">
        <v>1340200</v>
      </c>
      <c r="N387" s="425">
        <v>1334907.07</v>
      </c>
      <c r="O387" s="425"/>
      <c r="P387" s="425"/>
      <c r="Q387" s="425"/>
      <c r="R387" s="425">
        <f t="shared" si="22"/>
        <v>0</v>
      </c>
      <c r="S387" s="428">
        <v>3</v>
      </c>
      <c r="T387" s="147"/>
      <c r="U387" s="145"/>
      <c r="V387" s="145"/>
    </row>
    <row r="388" spans="1:25" s="142" customFormat="1" ht="20.100000000000001" customHeight="1">
      <c r="A388" s="421"/>
      <c r="B388" s="305"/>
      <c r="C388" s="299"/>
      <c r="D388" s="320"/>
      <c r="E388" s="299"/>
      <c r="F388" s="763"/>
      <c r="G388" s="772"/>
      <c r="H388" s="772"/>
      <c r="I388" s="423" t="s">
        <v>375</v>
      </c>
      <c r="J388" s="423" t="s">
        <v>27</v>
      </c>
      <c r="K388" s="423" t="s">
        <v>984</v>
      </c>
      <c r="L388" s="424" t="s">
        <v>461</v>
      </c>
      <c r="M388" s="425"/>
      <c r="N388" s="425"/>
      <c r="O388" s="425">
        <v>964100</v>
      </c>
      <c r="P388" s="425">
        <v>1026500</v>
      </c>
      <c r="Q388" s="425">
        <v>1121600</v>
      </c>
      <c r="R388" s="425">
        <f t="shared" si="22"/>
        <v>1121600</v>
      </c>
      <c r="S388" s="428"/>
      <c r="T388" s="147"/>
      <c r="U388" s="145"/>
      <c r="V388" s="145"/>
    </row>
    <row r="389" spans="1:25" s="142" customFormat="1" ht="20.100000000000001" customHeight="1">
      <c r="A389" s="421"/>
      <c r="B389" s="305"/>
      <c r="C389" s="299"/>
      <c r="D389" s="320"/>
      <c r="E389" s="299"/>
      <c r="F389" s="763"/>
      <c r="G389" s="772"/>
      <c r="H389" s="772"/>
      <c r="I389" s="423" t="s">
        <v>273</v>
      </c>
      <c r="J389" s="429" t="s">
        <v>26</v>
      </c>
      <c r="K389" s="423" t="s">
        <v>985</v>
      </c>
      <c r="L389" s="429" t="s">
        <v>454</v>
      </c>
      <c r="M389" s="425">
        <v>1791200</v>
      </c>
      <c r="N389" s="425">
        <v>1789914.58</v>
      </c>
      <c r="O389" s="442"/>
      <c r="P389" s="442"/>
      <c r="Q389" s="442"/>
      <c r="R389" s="425">
        <f t="shared" si="22"/>
        <v>0</v>
      </c>
      <c r="S389" s="428">
        <v>3</v>
      </c>
    </row>
    <row r="390" spans="1:25" s="142" customFormat="1" ht="20.100000000000001" customHeight="1">
      <c r="A390" s="421"/>
      <c r="B390" s="305"/>
      <c r="C390" s="299"/>
      <c r="D390" s="320"/>
      <c r="E390" s="299"/>
      <c r="F390" s="763"/>
      <c r="G390" s="772"/>
      <c r="H390" s="772"/>
      <c r="I390" s="423" t="s">
        <v>273</v>
      </c>
      <c r="J390" s="429" t="s">
        <v>26</v>
      </c>
      <c r="K390" s="423" t="s">
        <v>985</v>
      </c>
      <c r="L390" s="429" t="s">
        <v>461</v>
      </c>
      <c r="M390" s="425"/>
      <c r="N390" s="425"/>
      <c r="O390" s="442">
        <v>1699200</v>
      </c>
      <c r="P390" s="442">
        <v>1730400</v>
      </c>
      <c r="Q390" s="442">
        <v>1827600</v>
      </c>
      <c r="R390" s="425">
        <f t="shared" si="22"/>
        <v>1827600</v>
      </c>
      <c r="S390" s="428"/>
    </row>
    <row r="391" spans="1:25" s="142" customFormat="1" ht="20.100000000000001" customHeight="1">
      <c r="A391" s="421"/>
      <c r="B391" s="305"/>
      <c r="C391" s="299"/>
      <c r="D391" s="320"/>
      <c r="E391" s="299"/>
      <c r="F391" s="763"/>
      <c r="G391" s="772"/>
      <c r="H391" s="772"/>
      <c r="I391" s="429" t="s">
        <v>273</v>
      </c>
      <c r="J391" s="429" t="s">
        <v>26</v>
      </c>
      <c r="K391" s="423" t="s">
        <v>986</v>
      </c>
      <c r="L391" s="429" t="s">
        <v>454</v>
      </c>
      <c r="M391" s="425">
        <v>538100</v>
      </c>
      <c r="N391" s="425">
        <v>536548.84</v>
      </c>
      <c r="O391" s="425"/>
      <c r="P391" s="425"/>
      <c r="Q391" s="425"/>
      <c r="R391" s="425">
        <f t="shared" si="22"/>
        <v>0</v>
      </c>
      <c r="S391" s="426">
        <v>3</v>
      </c>
    </row>
    <row r="392" spans="1:25" s="142" customFormat="1" ht="20.100000000000001" customHeight="1">
      <c r="A392" s="421"/>
      <c r="B392" s="305"/>
      <c r="C392" s="299"/>
      <c r="D392" s="320"/>
      <c r="E392" s="299"/>
      <c r="F392" s="763"/>
      <c r="G392" s="772"/>
      <c r="H392" s="772"/>
      <c r="I392" s="429" t="s">
        <v>273</v>
      </c>
      <c r="J392" s="429" t="s">
        <v>26</v>
      </c>
      <c r="K392" s="423" t="s">
        <v>986</v>
      </c>
      <c r="L392" s="429" t="s">
        <v>461</v>
      </c>
      <c r="M392" s="425"/>
      <c r="N392" s="425"/>
      <c r="O392" s="425">
        <v>617900</v>
      </c>
      <c r="P392" s="425">
        <v>645300</v>
      </c>
      <c r="Q392" s="425">
        <v>710300</v>
      </c>
      <c r="R392" s="425">
        <f t="shared" si="22"/>
        <v>710300</v>
      </c>
      <c r="S392" s="426"/>
    </row>
    <row r="393" spans="1:25" s="142" customFormat="1" ht="20.100000000000001" customHeight="1">
      <c r="A393" s="421"/>
      <c r="B393" s="305"/>
      <c r="C393" s="299"/>
      <c r="D393" s="320"/>
      <c r="E393" s="299"/>
      <c r="F393" s="763"/>
      <c r="G393" s="772"/>
      <c r="H393" s="772"/>
      <c r="I393" s="429" t="s">
        <v>273</v>
      </c>
      <c r="J393" s="429" t="s">
        <v>26</v>
      </c>
      <c r="K393" s="423" t="s">
        <v>987</v>
      </c>
      <c r="L393" s="429" t="s">
        <v>454</v>
      </c>
      <c r="M393" s="425">
        <v>2006000</v>
      </c>
      <c r="N393" s="425">
        <v>2001124.59</v>
      </c>
      <c r="O393" s="442"/>
      <c r="P393" s="425"/>
      <c r="Q393" s="425"/>
      <c r="R393" s="425">
        <f t="shared" si="22"/>
        <v>0</v>
      </c>
      <c r="S393" s="426">
        <v>3</v>
      </c>
      <c r="T393" s="145"/>
      <c r="U393" s="145"/>
      <c r="V393" s="145"/>
    </row>
    <row r="394" spans="1:25" s="142" customFormat="1" ht="21" customHeight="1">
      <c r="A394" s="421"/>
      <c r="B394" s="319"/>
      <c r="C394" s="315"/>
      <c r="D394" s="321"/>
      <c r="E394" s="315"/>
      <c r="F394" s="770"/>
      <c r="G394" s="773"/>
      <c r="H394" s="773"/>
      <c r="I394" s="429" t="s">
        <v>273</v>
      </c>
      <c r="J394" s="429" t="s">
        <v>26</v>
      </c>
      <c r="K394" s="423" t="s">
        <v>987</v>
      </c>
      <c r="L394" s="429" t="s">
        <v>461</v>
      </c>
      <c r="M394" s="425"/>
      <c r="N394" s="425"/>
      <c r="O394" s="442">
        <v>2031200</v>
      </c>
      <c r="P394" s="425">
        <v>2096500</v>
      </c>
      <c r="Q394" s="425">
        <v>2236900</v>
      </c>
      <c r="R394" s="425">
        <f t="shared" si="22"/>
        <v>2236900</v>
      </c>
      <c r="S394" s="428"/>
      <c r="T394" s="145"/>
      <c r="U394" s="145"/>
      <c r="V394" s="145"/>
    </row>
    <row r="395" spans="1:25" s="142" customFormat="1" ht="61.5" customHeight="1">
      <c r="A395" s="421"/>
      <c r="B395" s="304" t="s">
        <v>988</v>
      </c>
      <c r="C395" s="298" t="s">
        <v>989</v>
      </c>
      <c r="D395" s="306" t="s">
        <v>990</v>
      </c>
      <c r="E395" s="308" t="s">
        <v>991</v>
      </c>
      <c r="F395" s="674" t="s">
        <v>976</v>
      </c>
      <c r="G395" s="689">
        <v>44589</v>
      </c>
      <c r="H395" s="689" t="s">
        <v>25</v>
      </c>
      <c r="I395" s="423" t="s">
        <v>375</v>
      </c>
      <c r="J395" s="423" t="s">
        <v>27</v>
      </c>
      <c r="K395" s="423" t="s">
        <v>992</v>
      </c>
      <c r="L395" s="423" t="s">
        <v>156</v>
      </c>
      <c r="M395" s="425">
        <v>153000</v>
      </c>
      <c r="N395" s="425">
        <v>153000</v>
      </c>
      <c r="O395" s="425">
        <v>187900</v>
      </c>
      <c r="P395" s="425">
        <v>187900</v>
      </c>
      <c r="Q395" s="425">
        <v>187900</v>
      </c>
      <c r="R395" s="425">
        <v>187900</v>
      </c>
      <c r="S395" s="428">
        <v>3</v>
      </c>
      <c r="T395" s="149"/>
      <c r="U395" s="149"/>
      <c r="V395" s="149"/>
      <c r="W395" s="149"/>
      <c r="X395" s="149"/>
      <c r="Y395" s="149"/>
    </row>
    <row r="396" spans="1:25" s="145" customFormat="1" ht="30" customHeight="1">
      <c r="A396" s="421"/>
      <c r="B396" s="305"/>
      <c r="C396" s="299"/>
      <c r="D396" s="307"/>
      <c r="E396" s="309"/>
      <c r="F396" s="676"/>
      <c r="G396" s="690"/>
      <c r="H396" s="690"/>
      <c r="I396" s="424" t="s">
        <v>273</v>
      </c>
      <c r="J396" s="424" t="s">
        <v>26</v>
      </c>
      <c r="K396" s="424" t="s">
        <v>992</v>
      </c>
      <c r="L396" s="424" t="s">
        <v>156</v>
      </c>
      <c r="M396" s="442">
        <v>24000</v>
      </c>
      <c r="N396" s="442">
        <v>24000</v>
      </c>
      <c r="O396" s="442">
        <v>41800</v>
      </c>
      <c r="P396" s="442">
        <v>41800</v>
      </c>
      <c r="Q396" s="442">
        <v>41800</v>
      </c>
      <c r="R396" s="425">
        <f t="shared" si="22"/>
        <v>41800</v>
      </c>
      <c r="S396" s="426">
        <v>3</v>
      </c>
    </row>
    <row r="397" spans="1:25" s="145" customFormat="1" ht="126.75" customHeight="1" thickBot="1">
      <c r="A397" s="421"/>
      <c r="B397" s="305"/>
      <c r="C397" s="299"/>
      <c r="D397" s="307"/>
      <c r="E397" s="309"/>
      <c r="F397" s="676"/>
      <c r="G397" s="690"/>
      <c r="H397" s="690"/>
      <c r="I397" s="424" t="s">
        <v>17</v>
      </c>
      <c r="J397" s="424" t="s">
        <v>27</v>
      </c>
      <c r="K397" s="424" t="s">
        <v>992</v>
      </c>
      <c r="L397" s="424" t="s">
        <v>557</v>
      </c>
      <c r="M397" s="442">
        <v>31200</v>
      </c>
      <c r="N397" s="442">
        <v>31200</v>
      </c>
      <c r="O397" s="442">
        <v>38200</v>
      </c>
      <c r="P397" s="442">
        <v>38200</v>
      </c>
      <c r="Q397" s="442">
        <v>38200</v>
      </c>
      <c r="R397" s="425">
        <f t="shared" si="22"/>
        <v>38200</v>
      </c>
      <c r="S397" s="426">
        <v>3</v>
      </c>
      <c r="T397" s="142"/>
      <c r="U397" s="142"/>
      <c r="V397" s="142"/>
    </row>
    <row r="398" spans="1:25" s="145" customFormat="1" ht="30.75" customHeight="1">
      <c r="A398" s="421"/>
      <c r="B398" s="310" t="s">
        <v>993</v>
      </c>
      <c r="C398" s="311"/>
      <c r="D398" s="311"/>
      <c r="E398" s="311"/>
      <c r="F398" s="311"/>
      <c r="G398" s="311"/>
      <c r="H398" s="311"/>
      <c r="I398" s="311"/>
      <c r="J398" s="311"/>
      <c r="K398" s="311"/>
      <c r="L398" s="311"/>
      <c r="M398" s="160">
        <f>M399+M400+M401+M402+M403+M404+M405+M406+M407+M408+M409+M410+M411+M412+M413+M414+M415+M416+M417+M418</f>
        <v>9329401.3000000007</v>
      </c>
      <c r="N398" s="161">
        <f t="shared" ref="N398:R398" si="24">N399+N400+N401+N402+N403+N404+N405+N406+N407+N408+N409+N410+N411+N412+N413+N414+N415+N416+N417+N418</f>
        <v>8595659.7199999988</v>
      </c>
      <c r="O398" s="161">
        <f>O399+O400+O401+O402+O403+O404+O405+O406+O407+O408+O409+O410+O411+O412+O413+O414+O415+O416+O417+O418</f>
        <v>21156300</v>
      </c>
      <c r="P398" s="161">
        <f>P399+P400+P401+P402+P403+P404+P405+P406+P407+P408+P409+P410+P411+P412+P413+P414+P415+P416+P417+P418</f>
        <v>20955200</v>
      </c>
      <c r="Q398" s="162">
        <f t="shared" ref="Q398" si="25">Q399+Q400+Q401+Q402+Q403+Q404+Q405+Q406+Q407+Q408+Q409+Q410+Q411+Q412+Q413+Q414+Q415+Q416+Q417+Q418</f>
        <v>22444200</v>
      </c>
      <c r="R398" s="162">
        <f t="shared" si="24"/>
        <v>22444200</v>
      </c>
      <c r="S398" s="155"/>
      <c r="T398" s="142"/>
      <c r="U398" s="142"/>
      <c r="V398" s="142"/>
    </row>
    <row r="399" spans="1:25" s="142" customFormat="1" ht="27" customHeight="1">
      <c r="A399" s="421"/>
      <c r="B399" s="156" t="s">
        <v>994</v>
      </c>
      <c r="C399" s="143" t="s">
        <v>995</v>
      </c>
      <c r="D399" s="306" t="s">
        <v>996</v>
      </c>
      <c r="E399" s="308" t="s">
        <v>997</v>
      </c>
      <c r="F399" s="674" t="s">
        <v>976</v>
      </c>
      <c r="G399" s="689" t="s">
        <v>998</v>
      </c>
      <c r="H399" s="689" t="s">
        <v>25</v>
      </c>
      <c r="I399" s="423" t="s">
        <v>273</v>
      </c>
      <c r="J399" s="423" t="s">
        <v>26</v>
      </c>
      <c r="K399" s="423" t="s">
        <v>999</v>
      </c>
      <c r="L399" s="423" t="s">
        <v>461</v>
      </c>
      <c r="M399" s="442">
        <v>1107357</v>
      </c>
      <c r="N399" s="442">
        <v>1107357</v>
      </c>
      <c r="O399" s="425">
        <v>3137200</v>
      </c>
      <c r="P399" s="425">
        <v>3285400</v>
      </c>
      <c r="Q399" s="456">
        <v>3539300</v>
      </c>
      <c r="R399" s="425">
        <f t="shared" ref="R399:R418" si="26">Q399</f>
        <v>3539300</v>
      </c>
      <c r="S399" s="457">
        <v>3</v>
      </c>
      <c r="T399" s="149"/>
      <c r="U399" s="145"/>
      <c r="V399" s="145"/>
    </row>
    <row r="400" spans="1:25" s="145" customFormat="1" ht="45" customHeight="1">
      <c r="A400" s="421"/>
      <c r="B400" s="156" t="s">
        <v>1000</v>
      </c>
      <c r="C400" s="143" t="s">
        <v>1001</v>
      </c>
      <c r="D400" s="312"/>
      <c r="E400" s="309"/>
      <c r="F400" s="676"/>
      <c r="G400" s="690"/>
      <c r="H400" s="690"/>
      <c r="I400" s="423" t="s">
        <v>273</v>
      </c>
      <c r="J400" s="423" t="s">
        <v>26</v>
      </c>
      <c r="K400" s="423" t="s">
        <v>904</v>
      </c>
      <c r="L400" s="423" t="s">
        <v>454</v>
      </c>
      <c r="M400" s="425"/>
      <c r="N400" s="425"/>
      <c r="O400" s="425">
        <v>5800</v>
      </c>
      <c r="P400" s="425">
        <v>5900</v>
      </c>
      <c r="Q400" s="456">
        <v>5900</v>
      </c>
      <c r="R400" s="425">
        <f t="shared" si="26"/>
        <v>5900</v>
      </c>
      <c r="S400" s="457">
        <v>3</v>
      </c>
      <c r="T400" s="142"/>
      <c r="U400" s="142"/>
      <c r="V400" s="142"/>
    </row>
    <row r="401" spans="1:22" s="142" customFormat="1" ht="21.95" customHeight="1">
      <c r="A401" s="421"/>
      <c r="B401" s="313" t="s">
        <v>1002</v>
      </c>
      <c r="C401" s="583" t="s">
        <v>1003</v>
      </c>
      <c r="D401" s="306" t="s">
        <v>1004</v>
      </c>
      <c r="E401" s="309"/>
      <c r="F401" s="676"/>
      <c r="G401" s="690"/>
      <c r="H401" s="690"/>
      <c r="I401" s="423" t="s">
        <v>273</v>
      </c>
      <c r="J401" s="423" t="s">
        <v>26</v>
      </c>
      <c r="K401" s="423" t="s">
        <v>1005</v>
      </c>
      <c r="L401" s="423" t="s">
        <v>461</v>
      </c>
      <c r="M401" s="425">
        <v>3569186</v>
      </c>
      <c r="N401" s="442">
        <v>3569186</v>
      </c>
      <c r="O401" s="425">
        <v>11672000</v>
      </c>
      <c r="P401" s="425">
        <v>12258300</v>
      </c>
      <c r="Q401" s="456">
        <v>13190600</v>
      </c>
      <c r="R401" s="425">
        <f t="shared" si="26"/>
        <v>13190600</v>
      </c>
      <c r="S401" s="457">
        <v>3</v>
      </c>
      <c r="T401" s="149"/>
      <c r="U401" s="149"/>
      <c r="V401" s="145"/>
    </row>
    <row r="402" spans="1:22" s="142" customFormat="1" ht="21.95" customHeight="1">
      <c r="A402" s="421"/>
      <c r="B402" s="314"/>
      <c r="C402" s="583"/>
      <c r="D402" s="307"/>
      <c r="E402" s="309"/>
      <c r="F402" s="676"/>
      <c r="G402" s="690"/>
      <c r="H402" s="690"/>
      <c r="I402" s="423" t="s">
        <v>273</v>
      </c>
      <c r="J402" s="423" t="s">
        <v>26</v>
      </c>
      <c r="K402" s="423" t="s">
        <v>1005</v>
      </c>
      <c r="L402" s="423" t="s">
        <v>454</v>
      </c>
      <c r="M402" s="425">
        <v>513963.3</v>
      </c>
      <c r="N402" s="425">
        <v>513963.3</v>
      </c>
      <c r="O402" s="425">
        <v>590000</v>
      </c>
      <c r="P402" s="425"/>
      <c r="Q402" s="456"/>
      <c r="R402" s="425">
        <f t="shared" si="26"/>
        <v>0</v>
      </c>
      <c r="S402" s="457">
        <v>3</v>
      </c>
      <c r="T402" s="158"/>
      <c r="U402" s="158"/>
      <c r="V402" s="145"/>
    </row>
    <row r="403" spans="1:22" s="145" customFormat="1" ht="27.75" customHeight="1">
      <c r="A403" s="421"/>
      <c r="B403" s="156" t="s">
        <v>1006</v>
      </c>
      <c r="C403" s="159" t="s">
        <v>1007</v>
      </c>
      <c r="D403" s="307"/>
      <c r="E403" s="309"/>
      <c r="F403" s="676"/>
      <c r="G403" s="690"/>
      <c r="H403" s="690"/>
      <c r="I403" s="423" t="s">
        <v>273</v>
      </c>
      <c r="J403" s="423" t="s">
        <v>26</v>
      </c>
      <c r="K403" s="423" t="s">
        <v>1008</v>
      </c>
      <c r="L403" s="423" t="s">
        <v>454</v>
      </c>
      <c r="M403" s="425">
        <v>500000</v>
      </c>
      <c r="N403" s="425">
        <v>500000</v>
      </c>
      <c r="O403" s="425"/>
      <c r="P403" s="425"/>
      <c r="Q403" s="456"/>
      <c r="R403" s="425">
        <f t="shared" si="26"/>
        <v>0</v>
      </c>
      <c r="S403" s="457">
        <v>3</v>
      </c>
      <c r="T403" s="142"/>
      <c r="U403" s="142"/>
      <c r="V403" s="142"/>
    </row>
    <row r="404" spans="1:22" s="142" customFormat="1" ht="46.5" customHeight="1">
      <c r="A404" s="421"/>
      <c r="B404" s="156" t="s">
        <v>1009</v>
      </c>
      <c r="C404" s="584" t="s">
        <v>839</v>
      </c>
      <c r="D404" s="307"/>
      <c r="E404" s="309"/>
      <c r="F404" s="676"/>
      <c r="G404" s="690"/>
      <c r="H404" s="690"/>
      <c r="I404" s="429" t="s">
        <v>273</v>
      </c>
      <c r="J404" s="429" t="s">
        <v>26</v>
      </c>
      <c r="K404" s="423" t="s">
        <v>1010</v>
      </c>
      <c r="L404" s="430" t="s">
        <v>454</v>
      </c>
      <c r="M404" s="431"/>
      <c r="N404" s="431"/>
      <c r="O404" s="431">
        <v>235000</v>
      </c>
      <c r="P404" s="431"/>
      <c r="Q404" s="458"/>
      <c r="R404" s="425">
        <f t="shared" si="26"/>
        <v>0</v>
      </c>
      <c r="S404" s="459">
        <v>3</v>
      </c>
      <c r="T404" s="145"/>
      <c r="U404" s="145"/>
      <c r="V404" s="145"/>
    </row>
    <row r="405" spans="1:22" s="142" customFormat="1" ht="34.5" customHeight="1">
      <c r="A405" s="421"/>
      <c r="B405" s="156" t="s">
        <v>1011</v>
      </c>
      <c r="C405" s="579" t="s">
        <v>1012</v>
      </c>
      <c r="D405" s="307"/>
      <c r="E405" s="309"/>
      <c r="F405" s="676"/>
      <c r="G405" s="690"/>
      <c r="H405" s="690"/>
      <c r="I405" s="429" t="s">
        <v>273</v>
      </c>
      <c r="J405" s="429" t="s">
        <v>26</v>
      </c>
      <c r="K405" s="423" t="s">
        <v>1013</v>
      </c>
      <c r="L405" s="430" t="s">
        <v>454</v>
      </c>
      <c r="M405" s="431"/>
      <c r="N405" s="431"/>
      <c r="O405" s="431">
        <v>10000</v>
      </c>
      <c r="P405" s="431"/>
      <c r="Q405" s="458"/>
      <c r="R405" s="425">
        <f t="shared" si="26"/>
        <v>0</v>
      </c>
      <c r="S405" s="457">
        <v>3</v>
      </c>
      <c r="T405" s="145"/>
      <c r="U405" s="145"/>
      <c r="V405" s="145"/>
    </row>
    <row r="406" spans="1:22" s="142" customFormat="1" ht="50.25" customHeight="1">
      <c r="A406" s="421"/>
      <c r="B406" s="157" t="s">
        <v>1014</v>
      </c>
      <c r="C406" s="579" t="s">
        <v>849</v>
      </c>
      <c r="D406" s="307"/>
      <c r="E406" s="309"/>
      <c r="F406" s="676"/>
      <c r="G406" s="690"/>
      <c r="H406" s="690"/>
      <c r="I406" s="429" t="s">
        <v>273</v>
      </c>
      <c r="J406" s="429" t="s">
        <v>26</v>
      </c>
      <c r="K406" s="423" t="s">
        <v>1015</v>
      </c>
      <c r="L406" s="430" t="s">
        <v>454</v>
      </c>
      <c r="M406" s="431"/>
      <c r="N406" s="431"/>
      <c r="O406" s="431">
        <v>20000</v>
      </c>
      <c r="P406" s="431"/>
      <c r="Q406" s="458"/>
      <c r="R406" s="425">
        <f t="shared" si="26"/>
        <v>0</v>
      </c>
      <c r="S406" s="457">
        <v>3</v>
      </c>
      <c r="T406" s="145"/>
      <c r="U406" s="145"/>
      <c r="V406" s="145"/>
    </row>
    <row r="407" spans="1:22" s="142" customFormat="1" ht="51" customHeight="1">
      <c r="A407" s="421"/>
      <c r="B407" s="156" t="s">
        <v>1016</v>
      </c>
      <c r="C407" s="579" t="s">
        <v>856</v>
      </c>
      <c r="D407" s="307"/>
      <c r="E407" s="309"/>
      <c r="F407" s="676"/>
      <c r="G407" s="690"/>
      <c r="H407" s="690"/>
      <c r="I407" s="429" t="s">
        <v>273</v>
      </c>
      <c r="J407" s="429" t="s">
        <v>26</v>
      </c>
      <c r="K407" s="423" t="s">
        <v>1017</v>
      </c>
      <c r="L407" s="430" t="s">
        <v>454</v>
      </c>
      <c r="M407" s="431"/>
      <c r="N407" s="431"/>
      <c r="O407" s="431">
        <v>160000</v>
      </c>
      <c r="P407" s="431"/>
      <c r="Q407" s="458"/>
      <c r="R407" s="425">
        <f t="shared" si="26"/>
        <v>0</v>
      </c>
      <c r="S407" s="457">
        <v>3</v>
      </c>
      <c r="T407" s="145"/>
      <c r="U407" s="145"/>
      <c r="V407" s="145"/>
    </row>
    <row r="408" spans="1:22" s="145" customFormat="1" ht="82.5" customHeight="1">
      <c r="A408" s="421"/>
      <c r="B408" s="157" t="s">
        <v>1018</v>
      </c>
      <c r="C408" s="159" t="s">
        <v>1019</v>
      </c>
      <c r="D408" s="307"/>
      <c r="E408" s="309"/>
      <c r="F408" s="676"/>
      <c r="G408" s="690"/>
      <c r="H408" s="690"/>
      <c r="I408" s="424" t="s">
        <v>273</v>
      </c>
      <c r="J408" s="424" t="s">
        <v>26</v>
      </c>
      <c r="K408" s="424" t="s">
        <v>1020</v>
      </c>
      <c r="L408" s="424" t="s">
        <v>454</v>
      </c>
      <c r="M408" s="425"/>
      <c r="N408" s="425"/>
      <c r="O408" s="425">
        <v>175000</v>
      </c>
      <c r="P408" s="425"/>
      <c r="Q408" s="456"/>
      <c r="R408" s="425">
        <f t="shared" si="26"/>
        <v>0</v>
      </c>
      <c r="S408" s="460">
        <v>3</v>
      </c>
    </row>
    <row r="409" spans="1:22" s="145" customFormat="1" ht="21.95" customHeight="1">
      <c r="A409" s="421"/>
      <c r="B409" s="313" t="s">
        <v>1021</v>
      </c>
      <c r="C409" s="298" t="s">
        <v>1022</v>
      </c>
      <c r="D409" s="307"/>
      <c r="E409" s="309"/>
      <c r="F409" s="676"/>
      <c r="G409" s="690"/>
      <c r="H409" s="690"/>
      <c r="I409" s="423" t="s">
        <v>273</v>
      </c>
      <c r="J409" s="423" t="s">
        <v>43</v>
      </c>
      <c r="K409" s="423" t="s">
        <v>1023</v>
      </c>
      <c r="L409" s="423" t="s">
        <v>154</v>
      </c>
      <c r="M409" s="425">
        <v>178518</v>
      </c>
      <c r="N409" s="425">
        <v>146513.29999999999</v>
      </c>
      <c r="O409" s="425">
        <v>487100</v>
      </c>
      <c r="P409" s="425">
        <v>511900</v>
      </c>
      <c r="Q409" s="456">
        <v>538100</v>
      </c>
      <c r="R409" s="425">
        <f t="shared" si="26"/>
        <v>538100</v>
      </c>
      <c r="S409" s="457">
        <v>3</v>
      </c>
      <c r="T409" s="149"/>
      <c r="U409" s="149"/>
      <c r="V409" s="142"/>
    </row>
    <row r="410" spans="1:22" s="145" customFormat="1" ht="21.95" customHeight="1">
      <c r="A410" s="421"/>
      <c r="B410" s="314"/>
      <c r="C410" s="315"/>
      <c r="D410" s="307"/>
      <c r="E410" s="309"/>
      <c r="F410" s="676"/>
      <c r="G410" s="690"/>
      <c r="H410" s="690"/>
      <c r="I410" s="423" t="s">
        <v>273</v>
      </c>
      <c r="J410" s="423" t="s">
        <v>43</v>
      </c>
      <c r="K410" s="423" t="s">
        <v>1023</v>
      </c>
      <c r="L410" s="423" t="s">
        <v>155</v>
      </c>
      <c r="M410" s="425">
        <v>53913</v>
      </c>
      <c r="N410" s="425">
        <v>44247.01</v>
      </c>
      <c r="O410" s="425">
        <v>147100</v>
      </c>
      <c r="P410" s="425">
        <v>154600</v>
      </c>
      <c r="Q410" s="456">
        <v>162500</v>
      </c>
      <c r="R410" s="425">
        <f t="shared" si="26"/>
        <v>162500</v>
      </c>
      <c r="S410" s="457">
        <v>3</v>
      </c>
      <c r="T410" s="142"/>
      <c r="U410" s="142"/>
      <c r="V410" s="142"/>
    </row>
    <row r="411" spans="1:22" s="145" customFormat="1" ht="21.95" customHeight="1">
      <c r="A411" s="421"/>
      <c r="B411" s="313" t="s">
        <v>1024</v>
      </c>
      <c r="C411" s="316" t="s">
        <v>1025</v>
      </c>
      <c r="D411" s="307"/>
      <c r="E411" s="309"/>
      <c r="F411" s="676"/>
      <c r="G411" s="690"/>
      <c r="H411" s="690"/>
      <c r="I411" s="423" t="s">
        <v>273</v>
      </c>
      <c r="J411" s="423" t="s">
        <v>43</v>
      </c>
      <c r="K411" s="423" t="s">
        <v>1026</v>
      </c>
      <c r="L411" s="423" t="s">
        <v>154</v>
      </c>
      <c r="M411" s="425">
        <v>987767</v>
      </c>
      <c r="N411" s="425">
        <v>718669.34</v>
      </c>
      <c r="O411" s="425">
        <v>2456000</v>
      </c>
      <c r="P411" s="425">
        <v>2581300</v>
      </c>
      <c r="Q411" s="456">
        <v>2712900</v>
      </c>
      <c r="R411" s="425">
        <f t="shared" si="26"/>
        <v>2712900</v>
      </c>
      <c r="S411" s="457">
        <v>3</v>
      </c>
      <c r="T411" s="149"/>
      <c r="U411" s="149"/>
      <c r="V411" s="142"/>
    </row>
    <row r="412" spans="1:22" s="145" customFormat="1" ht="21.95" customHeight="1">
      <c r="A412" s="421"/>
      <c r="B412" s="314"/>
      <c r="C412" s="317"/>
      <c r="D412" s="312"/>
      <c r="E412" s="309"/>
      <c r="F412" s="676"/>
      <c r="G412" s="690"/>
      <c r="H412" s="690"/>
      <c r="I412" s="423" t="s">
        <v>273</v>
      </c>
      <c r="J412" s="423" t="s">
        <v>43</v>
      </c>
      <c r="K412" s="423" t="s">
        <v>1026</v>
      </c>
      <c r="L412" s="423" t="s">
        <v>155</v>
      </c>
      <c r="M412" s="425">
        <v>298305</v>
      </c>
      <c r="N412" s="425">
        <v>217038.14</v>
      </c>
      <c r="O412" s="425">
        <v>741700</v>
      </c>
      <c r="P412" s="425">
        <v>779500</v>
      </c>
      <c r="Q412" s="456">
        <v>819300</v>
      </c>
      <c r="R412" s="425">
        <f t="shared" si="26"/>
        <v>819300</v>
      </c>
      <c r="S412" s="457">
        <v>3</v>
      </c>
      <c r="T412" s="142"/>
      <c r="U412" s="142"/>
      <c r="V412" s="142"/>
    </row>
    <row r="413" spans="1:22" s="145" customFormat="1" ht="80.25" customHeight="1">
      <c r="A413" s="421"/>
      <c r="B413" s="313" t="s">
        <v>1027</v>
      </c>
      <c r="C413" s="298" t="s">
        <v>1028</v>
      </c>
      <c r="D413" s="306" t="s">
        <v>974</v>
      </c>
      <c r="E413" s="309"/>
      <c r="F413" s="676"/>
      <c r="G413" s="690"/>
      <c r="H413" s="690"/>
      <c r="I413" s="424" t="s">
        <v>273</v>
      </c>
      <c r="J413" s="424" t="s">
        <v>26</v>
      </c>
      <c r="K413" s="424" t="s">
        <v>1029</v>
      </c>
      <c r="L413" s="424" t="s">
        <v>454</v>
      </c>
      <c r="M413" s="442">
        <v>433151</v>
      </c>
      <c r="N413" s="425">
        <v>431250.79</v>
      </c>
      <c r="O413" s="425"/>
      <c r="P413" s="425"/>
      <c r="Q413" s="456"/>
      <c r="R413" s="425">
        <f t="shared" si="26"/>
        <v>0</v>
      </c>
      <c r="S413" s="457">
        <v>3</v>
      </c>
    </row>
    <row r="414" spans="1:22" s="145" customFormat="1" ht="35.25" customHeight="1">
      <c r="A414" s="421"/>
      <c r="B414" s="314"/>
      <c r="C414" s="315"/>
      <c r="D414" s="307"/>
      <c r="E414" s="309"/>
      <c r="F414" s="676"/>
      <c r="G414" s="690"/>
      <c r="H414" s="690"/>
      <c r="I414" s="424" t="s">
        <v>273</v>
      </c>
      <c r="J414" s="424" t="s">
        <v>26</v>
      </c>
      <c r="K414" s="423" t="s">
        <v>1030</v>
      </c>
      <c r="L414" s="424" t="s">
        <v>454</v>
      </c>
      <c r="M414" s="442">
        <v>1154595</v>
      </c>
      <c r="N414" s="425">
        <v>920549.25</v>
      </c>
      <c r="O414" s="425"/>
      <c r="P414" s="425"/>
      <c r="Q414" s="456"/>
      <c r="R414" s="425">
        <f t="shared" si="26"/>
        <v>0</v>
      </c>
      <c r="S414" s="457">
        <v>3</v>
      </c>
      <c r="T414" s="142"/>
      <c r="U414" s="142"/>
    </row>
    <row r="415" spans="1:22" s="145" customFormat="1" ht="24" customHeight="1">
      <c r="A415" s="421"/>
      <c r="B415" s="313" t="s">
        <v>1031</v>
      </c>
      <c r="C415" s="298" t="s">
        <v>1032</v>
      </c>
      <c r="D415" s="307"/>
      <c r="E415" s="309"/>
      <c r="F415" s="676"/>
      <c r="G415" s="690"/>
      <c r="H415" s="690"/>
      <c r="I415" s="423" t="s">
        <v>273</v>
      </c>
      <c r="J415" s="423" t="s">
        <v>26</v>
      </c>
      <c r="K415" s="424" t="s">
        <v>1033</v>
      </c>
      <c r="L415" s="423" t="s">
        <v>454</v>
      </c>
      <c r="M415" s="425">
        <v>136785</v>
      </c>
      <c r="N415" s="425">
        <v>136185.28</v>
      </c>
      <c r="O415" s="425"/>
      <c r="P415" s="425"/>
      <c r="Q415" s="456"/>
      <c r="R415" s="425">
        <f t="shared" si="26"/>
        <v>0</v>
      </c>
      <c r="S415" s="457">
        <v>3</v>
      </c>
      <c r="T415" s="142"/>
      <c r="U415" s="142"/>
      <c r="V415" s="142"/>
    </row>
    <row r="416" spans="1:22" s="145" customFormat="1" ht="32.25" customHeight="1">
      <c r="A416" s="421"/>
      <c r="B416" s="318"/>
      <c r="C416" s="299"/>
      <c r="D416" s="307"/>
      <c r="E416" s="309"/>
      <c r="F416" s="676"/>
      <c r="G416" s="690"/>
      <c r="H416" s="690"/>
      <c r="I416" s="423" t="s">
        <v>273</v>
      </c>
      <c r="J416" s="423" t="s">
        <v>26</v>
      </c>
      <c r="K416" s="424" t="s">
        <v>1033</v>
      </c>
      <c r="L416" s="423" t="s">
        <v>461</v>
      </c>
      <c r="M416" s="425"/>
      <c r="N416" s="425"/>
      <c r="O416" s="425">
        <v>396900</v>
      </c>
      <c r="P416" s="425">
        <v>413500</v>
      </c>
      <c r="Q416" s="456">
        <v>442700</v>
      </c>
      <c r="R416" s="425">
        <f t="shared" si="26"/>
        <v>442700</v>
      </c>
      <c r="S416" s="457"/>
      <c r="T416" s="142"/>
      <c r="U416" s="142"/>
      <c r="V416" s="142"/>
    </row>
    <row r="417" spans="1:22" s="145" customFormat="1" ht="45.75" customHeight="1">
      <c r="A417" s="421"/>
      <c r="B417" s="318"/>
      <c r="C417" s="299"/>
      <c r="D417" s="307"/>
      <c r="E417" s="309"/>
      <c r="F417" s="676"/>
      <c r="G417" s="690"/>
      <c r="H417" s="690"/>
      <c r="I417" s="423" t="s">
        <v>273</v>
      </c>
      <c r="J417" s="423" t="s">
        <v>26</v>
      </c>
      <c r="K417" s="423" t="s">
        <v>1034</v>
      </c>
      <c r="L417" s="423" t="s">
        <v>454</v>
      </c>
      <c r="M417" s="425">
        <v>395861</v>
      </c>
      <c r="N417" s="425">
        <v>290700.31</v>
      </c>
      <c r="O417" s="425"/>
      <c r="P417" s="425"/>
      <c r="Q417" s="456"/>
      <c r="R417" s="425">
        <f t="shared" si="26"/>
        <v>0</v>
      </c>
      <c r="S417" s="457">
        <v>3</v>
      </c>
      <c r="T417" s="142"/>
      <c r="U417" s="142"/>
      <c r="V417" s="142"/>
    </row>
    <row r="418" spans="1:22" s="145" customFormat="1" ht="27" customHeight="1" thickBot="1">
      <c r="A418" s="421"/>
      <c r="B418" s="318"/>
      <c r="C418" s="299"/>
      <c r="D418" s="307"/>
      <c r="E418" s="309"/>
      <c r="F418" s="676"/>
      <c r="G418" s="690"/>
      <c r="H418" s="690"/>
      <c r="I418" s="424" t="s">
        <v>273</v>
      </c>
      <c r="J418" s="424" t="s">
        <v>26</v>
      </c>
      <c r="K418" s="424" t="s">
        <v>1034</v>
      </c>
      <c r="L418" s="424" t="s">
        <v>461</v>
      </c>
      <c r="M418" s="442"/>
      <c r="N418" s="442"/>
      <c r="O418" s="442">
        <v>922500</v>
      </c>
      <c r="P418" s="442">
        <v>964800</v>
      </c>
      <c r="Q418" s="461">
        <v>1032900</v>
      </c>
      <c r="R418" s="442">
        <f t="shared" si="26"/>
        <v>1032900</v>
      </c>
      <c r="S418" s="462"/>
      <c r="T418" s="142"/>
      <c r="U418" s="142"/>
      <c r="V418" s="142"/>
    </row>
    <row r="419" spans="1:22" s="158" customFormat="1" ht="25.5" customHeight="1" thickBot="1">
      <c r="A419" s="422"/>
      <c r="B419" s="165"/>
      <c r="C419" s="598" t="s">
        <v>1035</v>
      </c>
      <c r="D419" s="169"/>
      <c r="E419" s="166"/>
      <c r="F419" s="167"/>
      <c r="G419" s="167"/>
      <c r="H419" s="167"/>
      <c r="I419" s="168"/>
      <c r="J419" s="169"/>
      <c r="K419" s="169"/>
      <c r="L419" s="169"/>
      <c r="M419" s="170">
        <f t="shared" ref="M419:N419" si="27">SUM(M308:M359,M363,M377:M397,M398)+M360</f>
        <v>138911211.30000001</v>
      </c>
      <c r="N419" s="170">
        <f t="shared" si="27"/>
        <v>137016403.83999997</v>
      </c>
      <c r="O419" s="170">
        <f>SUM(O308:O359,O363,O377:O397,O398)+O360+O361+O362</f>
        <v>208337000</v>
      </c>
      <c r="P419" s="170">
        <f t="shared" ref="P419:R419" si="28">SUM(P308:P359,P363,P377:P397,P398)+P360+P361+P362</f>
        <v>211234400</v>
      </c>
      <c r="Q419" s="170">
        <f t="shared" si="28"/>
        <v>183427100</v>
      </c>
      <c r="R419" s="170">
        <f t="shared" si="28"/>
        <v>183427100</v>
      </c>
      <c r="S419" s="171"/>
      <c r="T419" s="163"/>
      <c r="U419" s="163"/>
      <c r="V419" s="163"/>
    </row>
    <row r="420" spans="1:22" s="164" customFormat="1" ht="26.25" customHeight="1" thickBot="1">
      <c r="A420" s="300" t="s">
        <v>1036</v>
      </c>
      <c r="B420" s="301"/>
      <c r="C420" s="301"/>
      <c r="D420" s="301"/>
      <c r="E420" s="301"/>
      <c r="F420" s="301"/>
      <c r="G420" s="301"/>
      <c r="H420" s="301"/>
      <c r="I420" s="301"/>
      <c r="J420" s="301"/>
      <c r="K420" s="301"/>
      <c r="L420" s="301"/>
      <c r="M420" s="301"/>
      <c r="N420" s="301"/>
      <c r="O420" s="301"/>
      <c r="P420" s="301"/>
      <c r="Q420" s="301"/>
      <c r="R420" s="301"/>
      <c r="S420" s="302"/>
    </row>
    <row r="421" spans="1:22" customFormat="1" ht="26.25" customHeight="1">
      <c r="A421" s="929">
        <v>766</v>
      </c>
      <c r="B421" s="287" t="s">
        <v>20</v>
      </c>
      <c r="C421" s="290" t="s">
        <v>1037</v>
      </c>
      <c r="D421" s="180" t="s">
        <v>1038</v>
      </c>
      <c r="E421" s="294" t="s">
        <v>1039</v>
      </c>
      <c r="F421" s="786" t="s">
        <v>1040</v>
      </c>
      <c r="G421" s="786" t="s">
        <v>1041</v>
      </c>
      <c r="H421" s="787" t="s">
        <v>1042</v>
      </c>
      <c r="I421" s="463" t="s">
        <v>26</v>
      </c>
      <c r="J421" s="463" t="s">
        <v>88</v>
      </c>
      <c r="K421" s="463" t="s">
        <v>951</v>
      </c>
      <c r="L421" s="463" t="s">
        <v>29</v>
      </c>
      <c r="M421" s="464">
        <f t="shared" ref="M421:R421" si="29">SUM(M422:M423)</f>
        <v>11071300</v>
      </c>
      <c r="N421" s="464">
        <f t="shared" si="29"/>
        <v>11068025.24</v>
      </c>
      <c r="O421" s="464">
        <f t="shared" si="29"/>
        <v>10857900</v>
      </c>
      <c r="P421" s="464">
        <f t="shared" si="29"/>
        <v>10857900</v>
      </c>
      <c r="Q421" s="464">
        <f t="shared" si="29"/>
        <v>10857900</v>
      </c>
      <c r="R421" s="464">
        <f t="shared" si="29"/>
        <v>10857900</v>
      </c>
      <c r="S421" s="930">
        <v>3</v>
      </c>
    </row>
    <row r="422" spans="1:22" customFormat="1" ht="26.25" customHeight="1">
      <c r="A422" s="931"/>
      <c r="B422" s="288"/>
      <c r="C422" s="291"/>
      <c r="D422" s="176"/>
      <c r="E422" s="295"/>
      <c r="F422" s="788"/>
      <c r="G422" s="788"/>
      <c r="H422" s="789"/>
      <c r="I422" s="463" t="s">
        <v>26</v>
      </c>
      <c r="J422" s="463" t="s">
        <v>88</v>
      </c>
      <c r="K422" s="463" t="s">
        <v>28</v>
      </c>
      <c r="L422" s="463" t="s">
        <v>30</v>
      </c>
      <c r="M422" s="465">
        <v>8518400</v>
      </c>
      <c r="N422" s="465">
        <v>8517058.9700000007</v>
      </c>
      <c r="O422" s="465">
        <v>8339400</v>
      </c>
      <c r="P422" s="465">
        <v>8339400</v>
      </c>
      <c r="Q422" s="465">
        <v>8339400</v>
      </c>
      <c r="R422" s="465">
        <v>8339400</v>
      </c>
      <c r="S422" s="932">
        <v>3</v>
      </c>
    </row>
    <row r="423" spans="1:22" customFormat="1" ht="75" customHeight="1">
      <c r="A423" s="933"/>
      <c r="B423" s="289"/>
      <c r="C423" s="292"/>
      <c r="D423" s="90"/>
      <c r="E423" s="303"/>
      <c r="F423" s="790"/>
      <c r="G423" s="790"/>
      <c r="H423" s="791"/>
      <c r="I423" s="463" t="s">
        <v>26</v>
      </c>
      <c r="J423" s="463" t="s">
        <v>88</v>
      </c>
      <c r="K423" s="463" t="s">
        <v>28</v>
      </c>
      <c r="L423" s="463" t="s">
        <v>31</v>
      </c>
      <c r="M423" s="465">
        <v>2552900</v>
      </c>
      <c r="N423" s="465">
        <v>2550966.27</v>
      </c>
      <c r="O423" s="465">
        <v>2518500</v>
      </c>
      <c r="P423" s="465">
        <v>2518500</v>
      </c>
      <c r="Q423" s="465">
        <v>2518500</v>
      </c>
      <c r="R423" s="465">
        <v>2518500</v>
      </c>
      <c r="S423" s="932">
        <v>3</v>
      </c>
    </row>
    <row r="424" spans="1:22" s="175" customFormat="1" ht="61.5" customHeight="1">
      <c r="A424" s="929">
        <v>766</v>
      </c>
      <c r="B424" s="287" t="s">
        <v>32</v>
      </c>
      <c r="C424" s="290" t="s">
        <v>192</v>
      </c>
      <c r="D424" s="180" t="s">
        <v>1038</v>
      </c>
      <c r="E424" s="172" t="s">
        <v>1043</v>
      </c>
      <c r="F424" s="792" t="s">
        <v>52</v>
      </c>
      <c r="G424" s="793">
        <v>41214</v>
      </c>
      <c r="H424" s="787" t="s">
        <v>25</v>
      </c>
      <c r="I424" s="466" t="s">
        <v>26</v>
      </c>
      <c r="J424" s="466" t="s">
        <v>88</v>
      </c>
      <c r="K424" s="466" t="s">
        <v>36</v>
      </c>
      <c r="L424" s="466" t="s">
        <v>29</v>
      </c>
      <c r="M424" s="467">
        <f t="shared" ref="M424:R424" si="30">SUM(M425:M426)</f>
        <v>160250</v>
      </c>
      <c r="N424" s="467">
        <f t="shared" si="30"/>
        <v>158200</v>
      </c>
      <c r="O424" s="467">
        <f t="shared" si="30"/>
        <v>446700</v>
      </c>
      <c r="P424" s="467">
        <f t="shared" si="30"/>
        <v>165700</v>
      </c>
      <c r="Q424" s="467">
        <f t="shared" si="30"/>
        <v>165700</v>
      </c>
      <c r="R424" s="467">
        <f t="shared" si="30"/>
        <v>165700</v>
      </c>
      <c r="S424" s="934">
        <v>3</v>
      </c>
    </row>
    <row r="425" spans="1:22" s="175" customFormat="1" ht="26.25" customHeight="1">
      <c r="A425" s="931"/>
      <c r="B425" s="288"/>
      <c r="C425" s="291"/>
      <c r="D425" s="176"/>
      <c r="E425" s="295" t="s">
        <v>1044</v>
      </c>
      <c r="F425" s="788" t="s">
        <v>52</v>
      </c>
      <c r="G425" s="794">
        <v>41214</v>
      </c>
      <c r="H425" s="789" t="s">
        <v>25</v>
      </c>
      <c r="I425" s="468" t="s">
        <v>26</v>
      </c>
      <c r="J425" s="469" t="s">
        <v>88</v>
      </c>
      <c r="K425" s="469" t="s">
        <v>36</v>
      </c>
      <c r="L425" s="469" t="s">
        <v>37</v>
      </c>
      <c r="M425" s="470">
        <v>158250</v>
      </c>
      <c r="N425" s="470">
        <v>158200</v>
      </c>
      <c r="O425" s="470">
        <v>444700</v>
      </c>
      <c r="P425" s="470">
        <v>163700</v>
      </c>
      <c r="Q425" s="470">
        <v>163700</v>
      </c>
      <c r="R425" s="470">
        <v>163700</v>
      </c>
      <c r="S425" s="935">
        <v>3</v>
      </c>
    </row>
    <row r="426" spans="1:22" s="175" customFormat="1" ht="26.25" customHeight="1">
      <c r="A426" s="933"/>
      <c r="B426" s="289"/>
      <c r="C426" s="292"/>
      <c r="D426" s="90"/>
      <c r="E426" s="303"/>
      <c r="F426" s="790"/>
      <c r="G426" s="790"/>
      <c r="H426" s="791"/>
      <c r="I426" s="466" t="s">
        <v>26</v>
      </c>
      <c r="J426" s="463" t="s">
        <v>88</v>
      </c>
      <c r="K426" s="463" t="s">
        <v>36</v>
      </c>
      <c r="L426" s="463" t="s">
        <v>38</v>
      </c>
      <c r="M426" s="465">
        <v>2000</v>
      </c>
      <c r="N426" s="465">
        <v>0</v>
      </c>
      <c r="O426" s="465">
        <v>2000</v>
      </c>
      <c r="P426" s="465">
        <v>2000</v>
      </c>
      <c r="Q426" s="465">
        <v>2000</v>
      </c>
      <c r="R426" s="465">
        <v>2000</v>
      </c>
      <c r="S426" s="932">
        <v>3</v>
      </c>
    </row>
    <row r="427" spans="1:22" customFormat="1" ht="74.25" customHeight="1">
      <c r="A427" s="936">
        <v>766</v>
      </c>
      <c r="B427" s="174" t="s">
        <v>603</v>
      </c>
      <c r="C427" s="91" t="s">
        <v>1045</v>
      </c>
      <c r="D427" s="180" t="s">
        <v>1046</v>
      </c>
      <c r="E427" s="182" t="s">
        <v>1047</v>
      </c>
      <c r="F427" s="795" t="s">
        <v>52</v>
      </c>
      <c r="G427" s="796">
        <v>39773</v>
      </c>
      <c r="H427" s="797" t="s">
        <v>1042</v>
      </c>
      <c r="I427" s="463" t="s">
        <v>26</v>
      </c>
      <c r="J427" s="463" t="s">
        <v>88</v>
      </c>
      <c r="K427" s="463" t="s">
        <v>1048</v>
      </c>
      <c r="L427" s="463" t="s">
        <v>37</v>
      </c>
      <c r="M427" s="464">
        <v>2050000</v>
      </c>
      <c r="N427" s="464">
        <v>1977700</v>
      </c>
      <c r="O427" s="464">
        <v>1220000</v>
      </c>
      <c r="P427" s="467">
        <v>780000</v>
      </c>
      <c r="Q427" s="467">
        <v>780000</v>
      </c>
      <c r="R427" s="467">
        <v>780000</v>
      </c>
      <c r="S427" s="930">
        <v>3</v>
      </c>
    </row>
    <row r="428" spans="1:22" customFormat="1" ht="90.75" customHeight="1">
      <c r="A428" s="937">
        <v>766</v>
      </c>
      <c r="B428" s="174" t="s">
        <v>604</v>
      </c>
      <c r="C428" s="178" t="s">
        <v>1049</v>
      </c>
      <c r="D428" s="622" t="s">
        <v>1046</v>
      </c>
      <c r="E428" s="632" t="s">
        <v>1050</v>
      </c>
      <c r="F428" s="798" t="s">
        <v>52</v>
      </c>
      <c r="G428" s="799">
        <v>41214</v>
      </c>
      <c r="H428" s="800" t="s">
        <v>25</v>
      </c>
      <c r="I428" s="466" t="s">
        <v>26</v>
      </c>
      <c r="J428" s="466" t="s">
        <v>88</v>
      </c>
      <c r="K428" s="466" t="s">
        <v>1051</v>
      </c>
      <c r="L428" s="466" t="s">
        <v>117</v>
      </c>
      <c r="M428" s="467">
        <v>127723</v>
      </c>
      <c r="N428" s="467">
        <v>127723</v>
      </c>
      <c r="O428" s="467">
        <v>427600</v>
      </c>
      <c r="P428" s="467">
        <v>427600</v>
      </c>
      <c r="Q428" s="467">
        <v>427600</v>
      </c>
      <c r="R428" s="467">
        <v>427600</v>
      </c>
      <c r="S428" s="938">
        <v>3</v>
      </c>
    </row>
    <row r="429" spans="1:22" customFormat="1" ht="42" customHeight="1">
      <c r="A429" s="939">
        <v>766</v>
      </c>
      <c r="B429" s="173" t="s">
        <v>1052</v>
      </c>
      <c r="C429" s="290" t="s">
        <v>1053</v>
      </c>
      <c r="D429" s="282" t="s">
        <v>1046</v>
      </c>
      <c r="E429" s="181" t="s">
        <v>1054</v>
      </c>
      <c r="F429" s="801" t="s">
        <v>52</v>
      </c>
      <c r="G429" s="802">
        <v>45658</v>
      </c>
      <c r="H429" s="803" t="s">
        <v>72</v>
      </c>
      <c r="I429" s="463" t="s">
        <v>26</v>
      </c>
      <c r="J429" s="463" t="s">
        <v>88</v>
      </c>
      <c r="K429" s="463" t="s">
        <v>110</v>
      </c>
      <c r="L429" s="463" t="s">
        <v>111</v>
      </c>
      <c r="M429" s="464">
        <v>588400</v>
      </c>
      <c r="N429" s="464">
        <v>412592.01</v>
      </c>
      <c r="O429" s="464">
        <v>0</v>
      </c>
      <c r="P429" s="464">
        <v>0</v>
      </c>
      <c r="Q429" s="464">
        <v>0</v>
      </c>
      <c r="R429" s="464">
        <v>0</v>
      </c>
      <c r="S429" s="940">
        <v>3</v>
      </c>
    </row>
    <row r="430" spans="1:22" customFormat="1" ht="102.75" customHeight="1">
      <c r="A430" s="941"/>
      <c r="B430" s="177"/>
      <c r="C430" s="292"/>
      <c r="D430" s="283"/>
      <c r="E430" s="179" t="s">
        <v>1055</v>
      </c>
      <c r="F430" s="795" t="s">
        <v>52</v>
      </c>
      <c r="G430" s="796">
        <v>45292</v>
      </c>
      <c r="H430" s="804" t="s">
        <v>72</v>
      </c>
      <c r="I430" s="469"/>
      <c r="J430" s="469"/>
      <c r="K430" s="469"/>
      <c r="L430" s="469"/>
      <c r="M430" s="471"/>
      <c r="N430" s="471"/>
      <c r="O430" s="471"/>
      <c r="P430" s="471"/>
      <c r="Q430" s="471"/>
      <c r="R430" s="471"/>
      <c r="S430" s="942"/>
    </row>
    <row r="431" spans="1:22" customFormat="1" ht="84.75" customHeight="1">
      <c r="A431" s="936">
        <v>766</v>
      </c>
      <c r="B431" s="173" t="s">
        <v>1056</v>
      </c>
      <c r="C431" s="91" t="s">
        <v>1057</v>
      </c>
      <c r="D431" s="180" t="s">
        <v>1046</v>
      </c>
      <c r="E431" s="181" t="s">
        <v>1058</v>
      </c>
      <c r="F431" s="805" t="s">
        <v>52</v>
      </c>
      <c r="G431" s="806">
        <v>41214</v>
      </c>
      <c r="H431" s="800" t="s">
        <v>25</v>
      </c>
      <c r="I431" s="469" t="s">
        <v>26</v>
      </c>
      <c r="J431" s="463" t="s">
        <v>88</v>
      </c>
      <c r="K431" s="463" t="s">
        <v>1059</v>
      </c>
      <c r="L431" s="463" t="s">
        <v>37</v>
      </c>
      <c r="M431" s="464">
        <v>625000</v>
      </c>
      <c r="N431" s="464">
        <v>610666.80000000005</v>
      </c>
      <c r="O431" s="464">
        <v>137000</v>
      </c>
      <c r="P431" s="464">
        <v>21000</v>
      </c>
      <c r="Q431" s="464">
        <v>21000</v>
      </c>
      <c r="R431" s="464">
        <v>21000</v>
      </c>
      <c r="S431" s="940">
        <v>3</v>
      </c>
    </row>
    <row r="432" spans="1:22" customFormat="1" ht="26.25" customHeight="1">
      <c r="A432" s="929">
        <v>766</v>
      </c>
      <c r="B432" s="287" t="s">
        <v>1060</v>
      </c>
      <c r="C432" s="290" t="s">
        <v>1061</v>
      </c>
      <c r="D432" s="282" t="s">
        <v>1038</v>
      </c>
      <c r="E432" s="294" t="s">
        <v>1062</v>
      </c>
      <c r="F432" s="807" t="s">
        <v>976</v>
      </c>
      <c r="G432" s="808" t="s">
        <v>1063</v>
      </c>
      <c r="H432" s="804" t="s">
        <v>1064</v>
      </c>
      <c r="I432" s="463" t="s">
        <v>26</v>
      </c>
      <c r="J432" s="463" t="s">
        <v>88</v>
      </c>
      <c r="K432" s="463" t="s">
        <v>73</v>
      </c>
      <c r="L432" s="463" t="s">
        <v>29</v>
      </c>
      <c r="M432" s="464">
        <f t="shared" ref="M432:R432" si="31">M433+M434</f>
        <v>240100</v>
      </c>
      <c r="N432" s="464">
        <f t="shared" si="31"/>
        <v>240100</v>
      </c>
      <c r="O432" s="464">
        <f t="shared" si="31"/>
        <v>0</v>
      </c>
      <c r="P432" s="464">
        <f t="shared" si="31"/>
        <v>0</v>
      </c>
      <c r="Q432" s="464">
        <f t="shared" si="31"/>
        <v>0</v>
      </c>
      <c r="R432" s="464">
        <f t="shared" si="31"/>
        <v>0</v>
      </c>
      <c r="S432" s="943">
        <v>3</v>
      </c>
    </row>
    <row r="433" spans="1:606" customFormat="1" ht="26.25" customHeight="1">
      <c r="A433" s="931"/>
      <c r="B433" s="288"/>
      <c r="C433" s="291"/>
      <c r="D433" s="293"/>
      <c r="E433" s="295"/>
      <c r="F433" s="809"/>
      <c r="G433" s="810"/>
      <c r="H433" s="804"/>
      <c r="I433" s="463" t="s">
        <v>26</v>
      </c>
      <c r="J433" s="463" t="s">
        <v>88</v>
      </c>
      <c r="K433" s="463" t="s">
        <v>73</v>
      </c>
      <c r="L433" s="463" t="s">
        <v>30</v>
      </c>
      <c r="M433" s="465">
        <v>184400</v>
      </c>
      <c r="N433" s="465">
        <v>184400</v>
      </c>
      <c r="O433" s="465">
        <v>0</v>
      </c>
      <c r="P433" s="472">
        <v>0</v>
      </c>
      <c r="Q433" s="472">
        <v>0</v>
      </c>
      <c r="R433" s="472">
        <v>0</v>
      </c>
      <c r="S433" s="944">
        <v>3</v>
      </c>
    </row>
    <row r="434" spans="1:606" customFormat="1" ht="109.5" customHeight="1">
      <c r="A434" s="933"/>
      <c r="B434" s="289"/>
      <c r="C434" s="292"/>
      <c r="D434" s="293"/>
      <c r="E434" s="295"/>
      <c r="F434" s="811"/>
      <c r="G434" s="810"/>
      <c r="H434" s="804"/>
      <c r="I434" s="463" t="s">
        <v>26</v>
      </c>
      <c r="J434" s="463" t="s">
        <v>88</v>
      </c>
      <c r="K434" s="463" t="s">
        <v>73</v>
      </c>
      <c r="L434" s="463" t="s">
        <v>31</v>
      </c>
      <c r="M434" s="465">
        <v>55700</v>
      </c>
      <c r="N434" s="465">
        <v>55700</v>
      </c>
      <c r="O434" s="465">
        <v>0</v>
      </c>
      <c r="P434" s="465">
        <v>0</v>
      </c>
      <c r="Q434" s="465">
        <v>0</v>
      </c>
      <c r="R434" s="465">
        <v>0</v>
      </c>
      <c r="S434" s="944">
        <v>3</v>
      </c>
    </row>
    <row r="435" spans="1:606" customFormat="1" ht="26.25" customHeight="1">
      <c r="A435" s="929">
        <v>766</v>
      </c>
      <c r="B435" s="287" t="s">
        <v>607</v>
      </c>
      <c r="C435" s="290" t="s">
        <v>1065</v>
      </c>
      <c r="D435" s="282" t="s">
        <v>1046</v>
      </c>
      <c r="E435" s="296" t="s">
        <v>1058</v>
      </c>
      <c r="F435" s="805" t="s">
        <v>52</v>
      </c>
      <c r="G435" s="806">
        <v>41214</v>
      </c>
      <c r="H435" s="803" t="s">
        <v>25</v>
      </c>
      <c r="I435" s="463" t="s">
        <v>26</v>
      </c>
      <c r="J435" s="463" t="s">
        <v>88</v>
      </c>
      <c r="K435" s="463" t="s">
        <v>126</v>
      </c>
      <c r="L435" s="463" t="s">
        <v>29</v>
      </c>
      <c r="M435" s="464">
        <f t="shared" ref="M435:R435" si="32">M436+M437</f>
        <v>0</v>
      </c>
      <c r="N435" s="464">
        <f t="shared" si="32"/>
        <v>0</v>
      </c>
      <c r="O435" s="464">
        <f t="shared" si="32"/>
        <v>873700</v>
      </c>
      <c r="P435" s="464">
        <f t="shared" si="32"/>
        <v>640900</v>
      </c>
      <c r="Q435" s="464">
        <f t="shared" si="32"/>
        <v>640900</v>
      </c>
      <c r="R435" s="464">
        <f t="shared" si="32"/>
        <v>640900</v>
      </c>
      <c r="S435" s="943">
        <v>3</v>
      </c>
    </row>
    <row r="436" spans="1:606" customFormat="1" ht="26.25" customHeight="1">
      <c r="A436" s="931"/>
      <c r="B436" s="288"/>
      <c r="C436" s="291"/>
      <c r="D436" s="293"/>
      <c r="E436" s="297"/>
      <c r="F436" s="812"/>
      <c r="G436" s="804"/>
      <c r="H436" s="804"/>
      <c r="I436" s="463" t="s">
        <v>26</v>
      </c>
      <c r="J436" s="463" t="s">
        <v>88</v>
      </c>
      <c r="K436" s="463" t="s">
        <v>126</v>
      </c>
      <c r="L436" s="463" t="s">
        <v>37</v>
      </c>
      <c r="M436" s="465">
        <v>0</v>
      </c>
      <c r="N436" s="465">
        <v>0</v>
      </c>
      <c r="O436" s="465">
        <v>256000</v>
      </c>
      <c r="P436" s="472"/>
      <c r="Q436" s="472"/>
      <c r="R436" s="472"/>
      <c r="S436" s="944">
        <v>3</v>
      </c>
    </row>
    <row r="437" spans="1:606" customFormat="1" ht="77.25" customHeight="1">
      <c r="A437" s="933"/>
      <c r="B437" s="289"/>
      <c r="C437" s="292"/>
      <c r="D437" s="283"/>
      <c r="E437" s="633" t="s">
        <v>129</v>
      </c>
      <c r="F437" s="813" t="s">
        <v>52</v>
      </c>
      <c r="G437" s="796">
        <v>45658</v>
      </c>
      <c r="H437" s="814" t="s">
        <v>72</v>
      </c>
      <c r="I437" s="463" t="s">
        <v>26</v>
      </c>
      <c r="J437" s="463" t="s">
        <v>88</v>
      </c>
      <c r="K437" s="463" t="s">
        <v>126</v>
      </c>
      <c r="L437" s="463" t="s">
        <v>111</v>
      </c>
      <c r="M437" s="465">
        <v>0</v>
      </c>
      <c r="N437" s="465">
        <v>0</v>
      </c>
      <c r="O437" s="465">
        <v>617700</v>
      </c>
      <c r="P437" s="472">
        <v>640900</v>
      </c>
      <c r="Q437" s="472">
        <v>640900</v>
      </c>
      <c r="R437" s="472">
        <v>640900</v>
      </c>
      <c r="S437" s="944">
        <v>3</v>
      </c>
    </row>
    <row r="438" spans="1:606" customFormat="1" ht="26.25" customHeight="1" thickBot="1">
      <c r="A438" s="945" t="s">
        <v>1066</v>
      </c>
      <c r="B438" s="280"/>
      <c r="C438" s="281"/>
      <c r="D438" s="183"/>
      <c r="E438" s="634"/>
      <c r="F438" s="184"/>
      <c r="G438" s="184"/>
      <c r="H438" s="185"/>
      <c r="I438" s="186"/>
      <c r="J438" s="186"/>
      <c r="K438" s="186"/>
      <c r="L438" s="186"/>
      <c r="M438" s="187">
        <f t="shared" ref="M438:R438" si="33">M421+M424+M427+M428+M429+M431+M432+M435</f>
        <v>14862773</v>
      </c>
      <c r="N438" s="187">
        <f t="shared" si="33"/>
        <v>14595007.050000001</v>
      </c>
      <c r="O438" s="187">
        <f t="shared" si="33"/>
        <v>13962900</v>
      </c>
      <c r="P438" s="187">
        <f t="shared" si="33"/>
        <v>12893100</v>
      </c>
      <c r="Q438" s="187">
        <f t="shared" si="33"/>
        <v>12893100</v>
      </c>
      <c r="R438" s="187">
        <f t="shared" si="33"/>
        <v>12893100</v>
      </c>
      <c r="S438" s="946"/>
    </row>
    <row r="439" spans="1:606" s="37" customFormat="1" ht="24.75" customHeight="1" thickBot="1">
      <c r="A439" s="284" t="s">
        <v>1067</v>
      </c>
      <c r="B439" s="285"/>
      <c r="C439" s="285"/>
      <c r="D439" s="285"/>
      <c r="E439" s="285"/>
      <c r="F439" s="285"/>
      <c r="G439" s="285"/>
      <c r="H439" s="285"/>
      <c r="I439" s="285"/>
      <c r="J439" s="285"/>
      <c r="K439" s="285"/>
      <c r="L439" s="285"/>
      <c r="M439" s="285"/>
      <c r="N439" s="285"/>
      <c r="O439" s="285"/>
      <c r="P439" s="285"/>
      <c r="Q439" s="285"/>
      <c r="R439" s="285"/>
      <c r="S439" s="286"/>
    </row>
    <row r="440" spans="1:606" s="188" customFormat="1" ht="15">
      <c r="A440" s="947" t="s">
        <v>1538</v>
      </c>
      <c r="B440" s="276" t="s">
        <v>1539</v>
      </c>
      <c r="C440" s="276"/>
      <c r="D440" s="276"/>
      <c r="E440" s="276"/>
      <c r="F440" s="277"/>
      <c r="G440" s="277"/>
      <c r="H440" s="277"/>
      <c r="I440" s="276"/>
      <c r="J440" s="276"/>
      <c r="K440" s="276"/>
      <c r="L440" s="276"/>
      <c r="M440" s="221">
        <f t="shared" ref="M440:R440" si="34">M441+M443+M445+M447+M450+M452+M454+M457+M463+M466+M468+M471+M473+M475+M477+M480+M482+M485+M487+M489+M491+M493+M495+M497+M500+M502+M504+M506+M509+M515+M517+M519+M522+M524+M527+M529+M531+M533+M536+M538+M540+M542+M544+M548+M552+M556+M561+M563+M565+M567+M569+M571+M573+M575+M578+M581+M583+M585+M587+M589+M591+M594+M596+M598+M600+M602+M604+M606+M608+M616+M618+M620+M622+M624+M626+M628+M630+M632+M634+M636+M638+M640+M642+M644+M646+M648+M650+M652+M654+M656+M658+M660+M662+M664+M666+M668+M670+M672+M674+M676+M680+M683+M686+M689+M697+M702+M705+M707+M710+M713+M715+M721+M723+M726+M730+M732</f>
        <v>1053469570.64</v>
      </c>
      <c r="N440" s="221">
        <f t="shared" si="34"/>
        <v>1052049588.2600001</v>
      </c>
      <c r="O440" s="221">
        <f>O441+O443+O445+O447+O450+O452+O454+O457+O463+O466+O468+O471+O473+O475+O477+O480+O482+O485+O487+O489+O491+O493+O495+O497+O500+O502+O504+O506+O509+O515+O517+O519+O522+O524+O527+O529+O531+O533+O536+O538+O540+O542+O544+O548+O552+O556+O561+O563+O565+O567+O569+O571+O573+O575+O578+O581+O583+O585+O587+O589+O591+O594+O596+O598+O600+O602+O604+O606+O608+O616+O618+O620+O622+O624+O626+O628+O630+O632+O634+O636+O638+O640+O642+O644+O646+O648+O650+O652+O654+O656+O658+O660+O662+O664+O666+O668+O670+O672+O674+O676+O680+O683+O686+O689+O697+O702+O705+O707+O710+O713+O715+O721+O723+O726+O730+O732</f>
        <v>1078843840</v>
      </c>
      <c r="P440" s="221">
        <f t="shared" si="34"/>
        <v>1149008600</v>
      </c>
      <c r="Q440" s="221">
        <f t="shared" si="34"/>
        <v>1190402600</v>
      </c>
      <c r="R440" s="221">
        <f t="shared" si="34"/>
        <v>1190402600</v>
      </c>
      <c r="S440" s="948"/>
      <c r="BF440" s="189"/>
      <c r="BG440" s="189"/>
      <c r="BH440" s="189"/>
      <c r="BI440" s="189"/>
      <c r="BJ440" s="189"/>
      <c r="BK440" s="189"/>
      <c r="BL440" s="189"/>
      <c r="BM440" s="189"/>
      <c r="BN440" s="189"/>
      <c r="BO440" s="189"/>
      <c r="BP440" s="189"/>
      <c r="BQ440" s="189"/>
      <c r="BR440" s="189"/>
      <c r="BS440" s="189"/>
      <c r="BT440" s="189"/>
      <c r="BU440" s="189"/>
      <c r="BV440" s="189"/>
      <c r="BW440" s="189"/>
      <c r="BX440" s="189"/>
      <c r="BY440" s="189"/>
      <c r="BZ440" s="189"/>
      <c r="CA440" s="189"/>
      <c r="CB440" s="189"/>
      <c r="CC440" s="189"/>
      <c r="CD440" s="189"/>
      <c r="CE440" s="189"/>
      <c r="CF440" s="189"/>
      <c r="CG440" s="189"/>
      <c r="CH440" s="189"/>
      <c r="CI440" s="189"/>
      <c r="CJ440" s="189"/>
      <c r="CK440" s="189"/>
      <c r="CL440" s="189"/>
      <c r="CM440" s="189"/>
      <c r="CN440" s="189"/>
      <c r="CO440" s="189"/>
      <c r="CP440" s="189"/>
      <c r="CQ440" s="189"/>
      <c r="CR440" s="189"/>
      <c r="CS440" s="189"/>
      <c r="CT440" s="189"/>
      <c r="CU440" s="189"/>
      <c r="CV440" s="189"/>
      <c r="CW440" s="189"/>
      <c r="CX440" s="189"/>
      <c r="CY440" s="189"/>
      <c r="CZ440" s="189"/>
      <c r="DA440" s="189"/>
      <c r="DB440" s="189"/>
      <c r="DC440" s="189"/>
      <c r="DD440" s="189"/>
      <c r="DE440" s="189"/>
      <c r="DF440" s="189"/>
      <c r="DG440" s="189"/>
      <c r="DH440" s="189"/>
      <c r="DI440" s="189"/>
      <c r="DJ440" s="189"/>
      <c r="DK440" s="189"/>
      <c r="DL440" s="189"/>
      <c r="DM440" s="189"/>
      <c r="DN440" s="189"/>
      <c r="DO440" s="189"/>
      <c r="DP440" s="189"/>
      <c r="DQ440" s="189"/>
      <c r="DR440" s="189"/>
      <c r="DS440" s="189"/>
      <c r="DT440" s="189"/>
      <c r="DU440" s="189"/>
      <c r="DV440" s="189"/>
      <c r="DW440" s="189"/>
      <c r="DX440" s="189"/>
      <c r="DY440" s="189"/>
      <c r="DZ440" s="189"/>
      <c r="EA440" s="189"/>
      <c r="EB440" s="189"/>
      <c r="EC440" s="189"/>
      <c r="ED440" s="189"/>
      <c r="EE440" s="189"/>
      <c r="EF440" s="189"/>
      <c r="EG440" s="189"/>
      <c r="EH440" s="189"/>
      <c r="EI440" s="189"/>
      <c r="EJ440" s="189"/>
      <c r="EK440" s="189"/>
      <c r="EL440" s="189"/>
      <c r="EM440" s="189"/>
      <c r="EN440" s="189"/>
      <c r="EO440" s="189"/>
      <c r="EP440" s="189"/>
      <c r="EQ440" s="189"/>
      <c r="ER440" s="189"/>
      <c r="ES440" s="189"/>
      <c r="ET440" s="189"/>
      <c r="EU440" s="189"/>
      <c r="EV440" s="189"/>
      <c r="EW440" s="189"/>
      <c r="EX440" s="189"/>
      <c r="EY440" s="189"/>
      <c r="EZ440" s="189"/>
      <c r="FA440" s="189"/>
      <c r="FB440" s="189"/>
      <c r="FC440" s="189"/>
      <c r="FD440" s="189"/>
      <c r="FE440" s="189"/>
      <c r="FF440" s="189"/>
      <c r="FG440" s="189"/>
      <c r="FH440" s="189"/>
      <c r="FI440" s="189"/>
      <c r="FJ440" s="189"/>
      <c r="FK440" s="189"/>
      <c r="FL440" s="189"/>
      <c r="FM440" s="189"/>
      <c r="FN440" s="189"/>
      <c r="FO440" s="189"/>
      <c r="FP440" s="189"/>
      <c r="FQ440" s="189"/>
      <c r="FR440" s="189"/>
      <c r="FS440" s="189"/>
      <c r="FT440" s="189"/>
      <c r="FU440" s="189"/>
      <c r="FV440" s="189"/>
      <c r="FW440" s="189"/>
      <c r="FX440" s="189"/>
      <c r="FY440" s="189"/>
      <c r="FZ440" s="189"/>
      <c r="GA440" s="189"/>
      <c r="GB440" s="189"/>
      <c r="GC440" s="189"/>
      <c r="GD440" s="189"/>
      <c r="GE440" s="189"/>
      <c r="GF440" s="189"/>
      <c r="GG440" s="189"/>
      <c r="GH440" s="189"/>
      <c r="GI440" s="189"/>
      <c r="GJ440" s="189"/>
      <c r="GK440" s="189"/>
      <c r="GL440" s="189"/>
      <c r="GM440" s="189"/>
      <c r="GN440" s="189"/>
      <c r="GO440" s="189"/>
      <c r="GP440" s="189"/>
      <c r="GQ440" s="189"/>
      <c r="GR440" s="189"/>
      <c r="GS440" s="189"/>
      <c r="GT440" s="189"/>
      <c r="GU440" s="189"/>
      <c r="GV440" s="189"/>
      <c r="GW440" s="189"/>
      <c r="GX440" s="189"/>
      <c r="GY440" s="189"/>
      <c r="GZ440" s="189"/>
      <c r="HA440" s="189"/>
      <c r="HB440" s="189"/>
      <c r="HC440" s="189"/>
      <c r="HD440" s="189"/>
      <c r="HE440" s="189"/>
      <c r="HF440" s="189"/>
      <c r="HG440" s="189"/>
      <c r="HH440" s="189"/>
      <c r="HI440" s="189"/>
      <c r="HJ440" s="189"/>
      <c r="HK440" s="189"/>
      <c r="HL440" s="189"/>
      <c r="HM440" s="189"/>
      <c r="HN440" s="189"/>
      <c r="HO440" s="189"/>
      <c r="HP440" s="189"/>
      <c r="HQ440" s="189"/>
      <c r="HR440" s="189"/>
      <c r="HS440" s="189"/>
      <c r="HT440" s="189"/>
      <c r="HU440" s="189"/>
      <c r="HV440" s="189"/>
      <c r="HW440" s="189"/>
      <c r="HX440" s="189"/>
      <c r="HY440" s="189"/>
      <c r="HZ440" s="189"/>
      <c r="IA440" s="189"/>
      <c r="IB440" s="189"/>
      <c r="IC440" s="189"/>
      <c r="ID440" s="189"/>
      <c r="IE440" s="189"/>
      <c r="IF440" s="189"/>
      <c r="IG440" s="189"/>
      <c r="IH440" s="189"/>
      <c r="II440" s="189"/>
      <c r="IJ440" s="189"/>
      <c r="IK440" s="189"/>
      <c r="IL440" s="189"/>
      <c r="IM440" s="189"/>
      <c r="IN440" s="189"/>
      <c r="IO440" s="189"/>
      <c r="IP440" s="189"/>
      <c r="IQ440" s="189"/>
      <c r="IR440" s="189"/>
      <c r="IS440" s="189"/>
      <c r="IT440" s="189"/>
      <c r="IU440" s="189"/>
      <c r="IV440" s="189"/>
      <c r="IW440" s="189"/>
      <c r="IX440" s="189"/>
      <c r="IY440" s="189"/>
      <c r="IZ440" s="189"/>
      <c r="JA440" s="189"/>
      <c r="JB440" s="189"/>
      <c r="JC440" s="189"/>
      <c r="JD440" s="189"/>
      <c r="JE440" s="189"/>
      <c r="JF440" s="189"/>
      <c r="JG440" s="189"/>
      <c r="JH440" s="189"/>
      <c r="JI440" s="189"/>
      <c r="JJ440" s="189"/>
      <c r="JK440" s="189"/>
      <c r="JL440" s="189"/>
      <c r="JM440" s="189"/>
      <c r="JN440" s="189"/>
      <c r="JO440" s="189"/>
      <c r="JP440" s="189"/>
      <c r="JQ440" s="189"/>
      <c r="JR440" s="189"/>
      <c r="JS440" s="189"/>
      <c r="JT440" s="189"/>
      <c r="JU440" s="189"/>
      <c r="JV440" s="189"/>
      <c r="JW440" s="189"/>
      <c r="JX440" s="189"/>
      <c r="JY440" s="189"/>
      <c r="JZ440" s="189"/>
      <c r="KA440" s="189"/>
      <c r="KB440" s="189"/>
      <c r="KC440" s="189"/>
      <c r="KD440" s="189"/>
      <c r="KE440" s="189"/>
      <c r="KF440" s="189"/>
      <c r="KG440" s="189"/>
      <c r="KH440" s="189"/>
      <c r="KI440" s="189"/>
      <c r="KJ440" s="189"/>
      <c r="KK440" s="189"/>
      <c r="KL440" s="189"/>
      <c r="KM440" s="189"/>
      <c r="KN440" s="189"/>
      <c r="KO440" s="189"/>
      <c r="KP440" s="189"/>
      <c r="KQ440" s="189"/>
      <c r="KR440" s="189"/>
      <c r="KS440" s="189"/>
      <c r="KT440" s="189"/>
      <c r="KU440" s="189"/>
      <c r="KV440" s="189"/>
      <c r="KW440" s="189"/>
      <c r="KX440" s="189"/>
      <c r="KY440" s="189"/>
      <c r="KZ440" s="189"/>
      <c r="LA440" s="189"/>
      <c r="LB440" s="189"/>
      <c r="LC440" s="189"/>
      <c r="LD440" s="189"/>
      <c r="LE440" s="189"/>
      <c r="LF440" s="189"/>
      <c r="LG440" s="189"/>
      <c r="LH440" s="189"/>
      <c r="LI440" s="189"/>
      <c r="LJ440" s="189"/>
      <c r="LK440" s="189"/>
      <c r="LL440" s="189"/>
      <c r="LM440" s="189"/>
      <c r="LN440" s="189"/>
      <c r="LO440" s="189"/>
      <c r="LP440" s="189"/>
      <c r="LQ440" s="189"/>
      <c r="LR440" s="189"/>
      <c r="LS440" s="189"/>
      <c r="LT440" s="189"/>
      <c r="LU440" s="189"/>
      <c r="LV440" s="189"/>
      <c r="LW440" s="189"/>
      <c r="LX440" s="189"/>
      <c r="LY440" s="189"/>
      <c r="LZ440" s="189"/>
      <c r="MA440" s="189"/>
      <c r="MB440" s="189"/>
      <c r="MC440" s="189"/>
      <c r="MD440" s="189"/>
      <c r="ME440" s="189"/>
      <c r="MF440" s="189"/>
      <c r="MG440" s="189"/>
      <c r="MH440" s="189"/>
      <c r="MI440" s="189"/>
      <c r="MJ440" s="189"/>
      <c r="MK440" s="189"/>
      <c r="ML440" s="189"/>
      <c r="MM440" s="189"/>
      <c r="MN440" s="189"/>
      <c r="MO440" s="189"/>
      <c r="MP440" s="189"/>
      <c r="MQ440" s="189"/>
      <c r="MR440" s="189"/>
      <c r="MS440" s="189"/>
      <c r="MT440" s="189"/>
      <c r="MU440" s="189"/>
      <c r="MV440" s="189"/>
      <c r="MW440" s="189"/>
      <c r="MX440" s="189"/>
      <c r="MY440" s="189"/>
      <c r="MZ440" s="189"/>
      <c r="NA440" s="189"/>
      <c r="NB440" s="189"/>
      <c r="NC440" s="189"/>
      <c r="ND440" s="189"/>
      <c r="NE440" s="189"/>
      <c r="NF440" s="189"/>
      <c r="NG440" s="189"/>
      <c r="NH440" s="189"/>
      <c r="NI440" s="189"/>
      <c r="NJ440" s="189"/>
      <c r="NK440" s="189"/>
      <c r="NL440" s="189"/>
      <c r="NM440" s="189"/>
      <c r="NN440" s="189"/>
      <c r="NO440" s="189"/>
      <c r="NP440" s="189"/>
      <c r="NQ440" s="189"/>
      <c r="NR440" s="189"/>
      <c r="NS440" s="189"/>
      <c r="NT440" s="189"/>
      <c r="NU440" s="189"/>
      <c r="NV440" s="189"/>
      <c r="NW440" s="189"/>
      <c r="NX440" s="189"/>
      <c r="NY440" s="189"/>
      <c r="NZ440" s="189"/>
      <c r="OA440" s="189"/>
      <c r="OB440" s="189"/>
      <c r="OC440" s="189"/>
      <c r="OD440" s="189"/>
      <c r="OE440" s="189"/>
      <c r="OF440" s="189"/>
      <c r="OG440" s="189"/>
      <c r="OH440" s="189"/>
      <c r="OI440" s="189"/>
      <c r="OJ440" s="189"/>
      <c r="OK440" s="189"/>
      <c r="OL440" s="189"/>
      <c r="OM440" s="189"/>
      <c r="ON440" s="189"/>
      <c r="OO440" s="189"/>
      <c r="OP440" s="189"/>
      <c r="OQ440" s="189"/>
      <c r="OR440" s="189"/>
      <c r="OS440" s="189"/>
      <c r="OT440" s="189"/>
      <c r="OU440" s="189"/>
      <c r="OV440" s="189"/>
      <c r="OW440" s="189"/>
      <c r="OX440" s="189"/>
      <c r="OY440" s="189"/>
      <c r="OZ440" s="189"/>
      <c r="PA440" s="189"/>
      <c r="PB440" s="189"/>
      <c r="PC440" s="189"/>
      <c r="PD440" s="189"/>
      <c r="PE440" s="189"/>
      <c r="PF440" s="189"/>
      <c r="PG440" s="189"/>
      <c r="PH440" s="189"/>
      <c r="PI440" s="189"/>
      <c r="PJ440" s="189"/>
      <c r="PK440" s="189"/>
      <c r="PL440" s="189"/>
      <c r="PM440" s="189"/>
      <c r="PN440" s="189"/>
      <c r="PO440" s="189"/>
      <c r="PP440" s="189"/>
      <c r="PQ440" s="189"/>
      <c r="PR440" s="189"/>
      <c r="PS440" s="189"/>
      <c r="PT440" s="189"/>
      <c r="PU440" s="189"/>
      <c r="PV440" s="189"/>
      <c r="PW440" s="189"/>
      <c r="PX440" s="189"/>
      <c r="PY440" s="189"/>
      <c r="PZ440" s="189"/>
      <c r="QA440" s="189"/>
      <c r="QB440" s="189"/>
      <c r="QC440" s="189"/>
      <c r="QD440" s="189"/>
      <c r="QE440" s="189"/>
      <c r="QF440" s="189"/>
      <c r="QG440" s="189"/>
      <c r="QH440" s="189"/>
      <c r="QI440" s="189"/>
      <c r="QJ440" s="189"/>
      <c r="QK440" s="189"/>
      <c r="QL440" s="189"/>
      <c r="QM440" s="189"/>
      <c r="QN440" s="189"/>
      <c r="QO440" s="189"/>
      <c r="QP440" s="189"/>
      <c r="QQ440" s="189"/>
      <c r="QR440" s="189"/>
      <c r="QS440" s="189"/>
      <c r="QT440" s="189"/>
      <c r="QU440" s="189"/>
      <c r="QV440" s="189"/>
      <c r="QW440" s="189"/>
      <c r="QX440" s="189"/>
      <c r="QY440" s="189"/>
      <c r="QZ440" s="189"/>
      <c r="RA440" s="189"/>
      <c r="RB440" s="189"/>
      <c r="RC440" s="189"/>
      <c r="RD440" s="189"/>
      <c r="RE440" s="189"/>
      <c r="RF440" s="189"/>
      <c r="RG440" s="189"/>
      <c r="RH440" s="189"/>
      <c r="RI440" s="189"/>
      <c r="RJ440" s="189"/>
      <c r="RK440" s="189"/>
      <c r="RL440" s="189"/>
      <c r="RM440" s="189"/>
      <c r="RN440" s="189"/>
      <c r="RO440" s="189"/>
      <c r="RP440" s="189"/>
      <c r="RQ440" s="189"/>
      <c r="RR440" s="189"/>
      <c r="RS440" s="189"/>
      <c r="RT440" s="189"/>
      <c r="RU440" s="189"/>
      <c r="RV440" s="189"/>
      <c r="RW440" s="189"/>
      <c r="RX440" s="189"/>
      <c r="RY440" s="189"/>
      <c r="RZ440" s="189"/>
      <c r="SA440" s="189"/>
      <c r="SB440" s="189"/>
      <c r="SC440" s="189"/>
      <c r="SD440" s="189"/>
      <c r="SE440" s="189"/>
      <c r="SF440" s="189"/>
      <c r="SG440" s="189"/>
      <c r="SH440" s="189"/>
      <c r="SI440" s="189"/>
      <c r="SJ440" s="189"/>
      <c r="SK440" s="189"/>
      <c r="SL440" s="189"/>
      <c r="SM440" s="189"/>
      <c r="SN440" s="189"/>
      <c r="SO440" s="189"/>
      <c r="SP440" s="189"/>
      <c r="SQ440" s="189"/>
      <c r="SR440" s="189"/>
      <c r="SS440" s="189"/>
      <c r="ST440" s="189"/>
      <c r="SU440" s="189"/>
      <c r="SV440" s="189"/>
      <c r="SW440" s="189"/>
      <c r="SX440" s="189"/>
      <c r="SY440" s="189"/>
      <c r="SZ440" s="189"/>
      <c r="TA440" s="189"/>
      <c r="TB440" s="189"/>
      <c r="TC440" s="189"/>
      <c r="TD440" s="189"/>
      <c r="TE440" s="189"/>
      <c r="TF440" s="189"/>
      <c r="TG440" s="189"/>
      <c r="TH440" s="189"/>
      <c r="TI440" s="189"/>
      <c r="TJ440" s="189"/>
      <c r="TK440" s="189"/>
      <c r="TL440" s="189"/>
      <c r="TM440" s="189"/>
      <c r="TN440" s="189"/>
      <c r="TO440" s="189"/>
      <c r="TP440" s="189"/>
      <c r="TQ440" s="189"/>
      <c r="TR440" s="189"/>
      <c r="TS440" s="189"/>
      <c r="TT440" s="189"/>
      <c r="TU440" s="189"/>
      <c r="TV440" s="189"/>
      <c r="TW440" s="189"/>
      <c r="TX440" s="189"/>
      <c r="TY440" s="189"/>
      <c r="TZ440" s="189"/>
      <c r="UA440" s="189"/>
      <c r="UB440" s="189"/>
      <c r="UC440" s="189"/>
      <c r="UD440" s="189"/>
      <c r="UE440" s="189"/>
      <c r="UF440" s="189"/>
      <c r="UG440" s="189"/>
      <c r="UH440" s="189"/>
      <c r="UI440" s="189"/>
      <c r="UJ440" s="189"/>
      <c r="UK440" s="189"/>
      <c r="UL440" s="189"/>
      <c r="UM440" s="189"/>
      <c r="UN440" s="189"/>
      <c r="UO440" s="189"/>
      <c r="UP440" s="189"/>
      <c r="UQ440" s="189"/>
      <c r="UR440" s="189"/>
      <c r="US440" s="189"/>
      <c r="UT440" s="189"/>
      <c r="UU440" s="189"/>
      <c r="UV440" s="189"/>
      <c r="UW440" s="189"/>
      <c r="UX440" s="189"/>
      <c r="UY440" s="189"/>
      <c r="UZ440" s="189"/>
      <c r="VA440" s="189"/>
      <c r="VB440" s="189"/>
      <c r="VC440" s="189"/>
      <c r="VD440" s="189"/>
      <c r="VE440" s="189"/>
      <c r="VF440" s="189"/>
      <c r="VG440" s="189"/>
      <c r="VH440" s="189"/>
      <c r="VI440" s="189"/>
      <c r="VJ440" s="189"/>
      <c r="VK440" s="189"/>
      <c r="VL440" s="189"/>
      <c r="VM440" s="189"/>
      <c r="VN440" s="189"/>
      <c r="VO440" s="189"/>
      <c r="VP440" s="189"/>
      <c r="VQ440" s="189"/>
      <c r="VR440" s="189"/>
      <c r="VS440" s="189"/>
      <c r="VT440" s="189"/>
      <c r="VU440" s="189"/>
      <c r="VV440" s="189"/>
      <c r="VW440" s="189"/>
      <c r="VX440" s="189"/>
      <c r="VY440" s="189"/>
      <c r="VZ440" s="189"/>
      <c r="WA440" s="189"/>
      <c r="WB440" s="189"/>
      <c r="WC440" s="189"/>
      <c r="WD440" s="189"/>
      <c r="WE440" s="189"/>
      <c r="WF440" s="189"/>
      <c r="WG440" s="189"/>
      <c r="WH440" s="189"/>
    </row>
    <row r="441" spans="1:606" s="198" customFormat="1" ht="104.25" customHeight="1">
      <c r="A441" s="949"/>
      <c r="B441" s="410" t="s">
        <v>1068</v>
      </c>
      <c r="C441" s="599" t="s">
        <v>1069</v>
      </c>
      <c r="D441" s="552" t="s">
        <v>1070</v>
      </c>
      <c r="E441" s="635" t="s">
        <v>1071</v>
      </c>
      <c r="F441" s="815" t="s">
        <v>52</v>
      </c>
      <c r="G441" s="815" t="s">
        <v>1072</v>
      </c>
      <c r="H441" s="197" t="s">
        <v>1073</v>
      </c>
      <c r="I441" s="473" t="s">
        <v>79</v>
      </c>
      <c r="J441" s="114" t="s">
        <v>27</v>
      </c>
      <c r="K441" s="114" t="s">
        <v>1074</v>
      </c>
      <c r="L441" s="114" t="s">
        <v>29</v>
      </c>
      <c r="M441" s="474">
        <f t="shared" ref="M441:R441" si="35">M442</f>
        <v>0</v>
      </c>
      <c r="N441" s="474">
        <f t="shared" si="35"/>
        <v>0</v>
      </c>
      <c r="O441" s="474">
        <f t="shared" si="35"/>
        <v>256000</v>
      </c>
      <c r="P441" s="474">
        <f t="shared" si="35"/>
        <v>80000</v>
      </c>
      <c r="Q441" s="474">
        <f t="shared" si="35"/>
        <v>336000</v>
      </c>
      <c r="R441" s="474">
        <f t="shared" si="35"/>
        <v>336000</v>
      </c>
      <c r="S441" s="950"/>
      <c r="V441" s="199"/>
    </row>
    <row r="442" spans="1:606" s="198" customFormat="1" ht="114" customHeight="1">
      <c r="A442" s="949"/>
      <c r="B442" s="272"/>
      <c r="C442" s="585"/>
      <c r="D442" s="272"/>
      <c r="E442" s="636" t="s">
        <v>1075</v>
      </c>
      <c r="F442" s="816" t="s">
        <v>52</v>
      </c>
      <c r="G442" s="816" t="s">
        <v>1076</v>
      </c>
      <c r="H442" s="817" t="s">
        <v>25</v>
      </c>
      <c r="I442" s="475" t="s">
        <v>79</v>
      </c>
      <c r="J442" s="33" t="s">
        <v>27</v>
      </c>
      <c r="K442" s="33" t="s">
        <v>1074</v>
      </c>
      <c r="L442" s="33" t="s">
        <v>37</v>
      </c>
      <c r="M442" s="476">
        <v>0</v>
      </c>
      <c r="N442" s="476">
        <v>0</v>
      </c>
      <c r="O442" s="476">
        <v>256000</v>
      </c>
      <c r="P442" s="476">
        <v>80000</v>
      </c>
      <c r="Q442" s="476">
        <v>336000</v>
      </c>
      <c r="R442" s="476">
        <v>336000</v>
      </c>
      <c r="S442" s="951">
        <v>3</v>
      </c>
    </row>
    <row r="443" spans="1:606" s="198" customFormat="1" ht="104.25" customHeight="1">
      <c r="A443" s="949"/>
      <c r="B443" s="268" t="s">
        <v>1077</v>
      </c>
      <c r="C443" s="600" t="s">
        <v>1069</v>
      </c>
      <c r="D443" s="552" t="s">
        <v>1070</v>
      </c>
      <c r="E443" s="358" t="s">
        <v>1075</v>
      </c>
      <c r="F443" s="818" t="s">
        <v>52</v>
      </c>
      <c r="G443" s="818" t="s">
        <v>1076</v>
      </c>
      <c r="H443" s="818" t="s">
        <v>25</v>
      </c>
      <c r="I443" s="114" t="s">
        <v>79</v>
      </c>
      <c r="J443" s="114" t="s">
        <v>27</v>
      </c>
      <c r="K443" s="114" t="s">
        <v>1078</v>
      </c>
      <c r="L443" s="114" t="s">
        <v>29</v>
      </c>
      <c r="M443" s="474">
        <f t="shared" ref="M443:R443" si="36">M444</f>
        <v>0</v>
      </c>
      <c r="N443" s="474">
        <f t="shared" si="36"/>
        <v>0</v>
      </c>
      <c r="O443" s="474">
        <f t="shared" si="36"/>
        <v>64000</v>
      </c>
      <c r="P443" s="474">
        <f t="shared" si="36"/>
        <v>20000</v>
      </c>
      <c r="Q443" s="474">
        <f t="shared" si="36"/>
        <v>84000</v>
      </c>
      <c r="R443" s="474">
        <f t="shared" si="36"/>
        <v>84000</v>
      </c>
      <c r="S443" s="950"/>
    </row>
    <row r="444" spans="1:606" s="198" customFormat="1" ht="13.5" customHeight="1">
      <c r="A444" s="949"/>
      <c r="B444" s="269"/>
      <c r="C444" s="601"/>
      <c r="D444" s="272"/>
      <c r="E444" s="637"/>
      <c r="F444" s="819"/>
      <c r="G444" s="819"/>
      <c r="H444" s="819"/>
      <c r="I444" s="33" t="s">
        <v>79</v>
      </c>
      <c r="J444" s="33" t="s">
        <v>27</v>
      </c>
      <c r="K444" s="33" t="s">
        <v>1078</v>
      </c>
      <c r="L444" s="33" t="s">
        <v>37</v>
      </c>
      <c r="M444" s="476">
        <v>0</v>
      </c>
      <c r="N444" s="476">
        <v>0</v>
      </c>
      <c r="O444" s="476">
        <v>64000</v>
      </c>
      <c r="P444" s="476">
        <v>20000</v>
      </c>
      <c r="Q444" s="476">
        <v>84000</v>
      </c>
      <c r="R444" s="476">
        <v>84000</v>
      </c>
      <c r="S444" s="951">
        <v>3</v>
      </c>
      <c r="V444" s="200"/>
    </row>
    <row r="445" spans="1:606" s="198" customFormat="1" ht="74.25" customHeight="1">
      <c r="A445" s="949"/>
      <c r="B445" s="524" t="s">
        <v>1079</v>
      </c>
      <c r="C445" s="602" t="s">
        <v>1080</v>
      </c>
      <c r="D445" s="270" t="s">
        <v>1081</v>
      </c>
      <c r="E445" s="638" t="s">
        <v>1082</v>
      </c>
      <c r="F445" s="190" t="s">
        <v>52</v>
      </c>
      <c r="G445" s="213">
        <v>39814</v>
      </c>
      <c r="H445" s="190" t="s">
        <v>25</v>
      </c>
      <c r="I445" s="114" t="s">
        <v>375</v>
      </c>
      <c r="J445" s="114" t="s">
        <v>26</v>
      </c>
      <c r="K445" s="477" t="s">
        <v>1083</v>
      </c>
      <c r="L445" s="114" t="s">
        <v>29</v>
      </c>
      <c r="M445" s="474">
        <f>M446</f>
        <v>797100</v>
      </c>
      <c r="N445" s="474">
        <f>N446</f>
        <v>797100</v>
      </c>
      <c r="O445" s="474">
        <f t="shared" ref="O445:R445" si="37">O446</f>
        <v>679100</v>
      </c>
      <c r="P445" s="474">
        <f t="shared" si="37"/>
        <v>679100</v>
      </c>
      <c r="Q445" s="474">
        <f t="shared" si="37"/>
        <v>679100</v>
      </c>
      <c r="R445" s="474">
        <f t="shared" si="37"/>
        <v>679100</v>
      </c>
      <c r="S445" s="951"/>
      <c r="V445" s="201"/>
    </row>
    <row r="446" spans="1:606" s="198" customFormat="1" ht="117" customHeight="1">
      <c r="A446" s="949"/>
      <c r="B446" s="526"/>
      <c r="C446" s="603"/>
      <c r="D446" s="271"/>
      <c r="E446" s="639" t="s">
        <v>1084</v>
      </c>
      <c r="F446" s="190" t="s">
        <v>1085</v>
      </c>
      <c r="G446" s="213">
        <v>43831</v>
      </c>
      <c r="H446" s="190" t="s">
        <v>25</v>
      </c>
      <c r="I446" s="33" t="s">
        <v>375</v>
      </c>
      <c r="J446" s="33" t="s">
        <v>26</v>
      </c>
      <c r="K446" s="478" t="s">
        <v>1083</v>
      </c>
      <c r="L446" s="33" t="s">
        <v>454</v>
      </c>
      <c r="M446" s="476">
        <v>797100</v>
      </c>
      <c r="N446" s="476">
        <v>797100</v>
      </c>
      <c r="O446" s="479">
        <v>679100</v>
      </c>
      <c r="P446" s="479">
        <v>679100</v>
      </c>
      <c r="Q446" s="480">
        <v>679100</v>
      </c>
      <c r="R446" s="480">
        <v>679100</v>
      </c>
      <c r="S446" s="951">
        <v>3</v>
      </c>
    </row>
    <row r="447" spans="1:606" s="198" customFormat="1" ht="79.5" customHeight="1">
      <c r="A447" s="952"/>
      <c r="B447" s="524" t="s">
        <v>1086</v>
      </c>
      <c r="C447" s="600" t="s">
        <v>1087</v>
      </c>
      <c r="D447" s="252" t="s">
        <v>1081</v>
      </c>
      <c r="E447" s="638" t="s">
        <v>1088</v>
      </c>
      <c r="F447" s="749" t="s">
        <v>52</v>
      </c>
      <c r="G447" s="820">
        <v>39814</v>
      </c>
      <c r="H447" s="211" t="s">
        <v>25</v>
      </c>
      <c r="I447" s="481" t="s">
        <v>375</v>
      </c>
      <c r="J447" s="481" t="s">
        <v>26</v>
      </c>
      <c r="K447" s="481" t="s">
        <v>1089</v>
      </c>
      <c r="L447" s="481" t="s">
        <v>29</v>
      </c>
      <c r="M447" s="474">
        <f t="shared" ref="M447:R447" si="38">M448+M449</f>
        <v>176056188.89999998</v>
      </c>
      <c r="N447" s="474">
        <f t="shared" si="38"/>
        <v>176056188.89999998</v>
      </c>
      <c r="O447" s="482">
        <f t="shared" si="38"/>
        <v>188988930</v>
      </c>
      <c r="P447" s="482">
        <f>P448+P449</f>
        <v>189658000</v>
      </c>
      <c r="Q447" s="474">
        <f t="shared" si="38"/>
        <v>178032200</v>
      </c>
      <c r="R447" s="474">
        <f t="shared" si="38"/>
        <v>178032200</v>
      </c>
      <c r="S447" s="953"/>
    </row>
    <row r="448" spans="1:606" s="198" customFormat="1" ht="150.75" customHeight="1">
      <c r="A448" s="952"/>
      <c r="B448" s="528"/>
      <c r="C448" s="604"/>
      <c r="D448" s="256"/>
      <c r="E448" s="638" t="s">
        <v>1090</v>
      </c>
      <c r="F448" s="196" t="s">
        <v>52</v>
      </c>
      <c r="G448" s="215">
        <v>43831</v>
      </c>
      <c r="H448" s="196" t="s">
        <v>25</v>
      </c>
      <c r="I448" s="483" t="s">
        <v>375</v>
      </c>
      <c r="J448" s="483" t="s">
        <v>26</v>
      </c>
      <c r="K448" s="483" t="s">
        <v>1089</v>
      </c>
      <c r="L448" s="483" t="s">
        <v>461</v>
      </c>
      <c r="M448" s="476">
        <v>152125458.53999999</v>
      </c>
      <c r="N448" s="476">
        <v>152125458.53999999</v>
      </c>
      <c r="O448" s="484">
        <v>174722230</v>
      </c>
      <c r="P448" s="484">
        <v>176261300</v>
      </c>
      <c r="Q448" s="476">
        <v>176261300</v>
      </c>
      <c r="R448" s="476">
        <v>176261300</v>
      </c>
      <c r="S448" s="953">
        <v>3</v>
      </c>
    </row>
    <row r="449" spans="1:20" s="198" customFormat="1" ht="132" customHeight="1">
      <c r="A449" s="949"/>
      <c r="B449" s="526"/>
      <c r="C449" s="601"/>
      <c r="D449" s="253"/>
      <c r="E449" s="640" t="s">
        <v>1091</v>
      </c>
      <c r="F449" s="191" t="s">
        <v>52</v>
      </c>
      <c r="G449" s="217" t="s">
        <v>1092</v>
      </c>
      <c r="H449" s="191" t="s">
        <v>25</v>
      </c>
      <c r="I449" s="485" t="s">
        <v>375</v>
      </c>
      <c r="J449" s="485" t="s">
        <v>26</v>
      </c>
      <c r="K449" s="483" t="s">
        <v>1089</v>
      </c>
      <c r="L449" s="485" t="s">
        <v>454</v>
      </c>
      <c r="M449" s="476">
        <v>23930730.359999999</v>
      </c>
      <c r="N449" s="476">
        <v>23930730.359999999</v>
      </c>
      <c r="O449" s="484">
        <v>14266700</v>
      </c>
      <c r="P449" s="484">
        <v>13396700</v>
      </c>
      <c r="Q449" s="476">
        <v>1770900</v>
      </c>
      <c r="R449" s="476">
        <v>1770900</v>
      </c>
      <c r="S449" s="953">
        <v>3</v>
      </c>
    </row>
    <row r="450" spans="1:20" s="198" customFormat="1" ht="68.25" customHeight="1">
      <c r="A450" s="949"/>
      <c r="B450" s="524" t="s">
        <v>1093</v>
      </c>
      <c r="C450" s="600" t="s">
        <v>1094</v>
      </c>
      <c r="D450" s="252" t="s">
        <v>1081</v>
      </c>
      <c r="E450" s="638" t="s">
        <v>1095</v>
      </c>
      <c r="F450" s="196" t="s">
        <v>52</v>
      </c>
      <c r="G450" s="215">
        <v>39814</v>
      </c>
      <c r="H450" s="196" t="s">
        <v>25</v>
      </c>
      <c r="I450" s="114" t="s">
        <v>375</v>
      </c>
      <c r="J450" s="114" t="s">
        <v>26</v>
      </c>
      <c r="K450" s="477" t="s">
        <v>383</v>
      </c>
      <c r="L450" s="114" t="s">
        <v>29</v>
      </c>
      <c r="M450" s="474">
        <f>M451</f>
        <v>343286.5</v>
      </c>
      <c r="N450" s="474">
        <f t="shared" ref="N450:R450" si="39">N451</f>
        <v>343286.5</v>
      </c>
      <c r="O450" s="474">
        <f t="shared" si="39"/>
        <v>2551400</v>
      </c>
      <c r="P450" s="474">
        <f t="shared" si="39"/>
        <v>0</v>
      </c>
      <c r="Q450" s="474">
        <f t="shared" si="39"/>
        <v>100111900</v>
      </c>
      <c r="R450" s="474">
        <f t="shared" si="39"/>
        <v>100111900</v>
      </c>
      <c r="S450" s="954"/>
    </row>
    <row r="451" spans="1:20" s="198" customFormat="1" ht="126" customHeight="1">
      <c r="A451" s="949"/>
      <c r="B451" s="526"/>
      <c r="C451" s="601"/>
      <c r="D451" s="253"/>
      <c r="E451" s="640" t="s">
        <v>1096</v>
      </c>
      <c r="F451" s="191" t="s">
        <v>1097</v>
      </c>
      <c r="G451" s="217">
        <v>43831</v>
      </c>
      <c r="H451" s="191" t="s">
        <v>25</v>
      </c>
      <c r="I451" s="33" t="s">
        <v>375</v>
      </c>
      <c r="J451" s="33" t="s">
        <v>26</v>
      </c>
      <c r="K451" s="478" t="s">
        <v>383</v>
      </c>
      <c r="L451" s="33" t="s">
        <v>454</v>
      </c>
      <c r="M451" s="480">
        <v>343286.5</v>
      </c>
      <c r="N451" s="480">
        <v>343286.5</v>
      </c>
      <c r="O451" s="480">
        <v>2551400</v>
      </c>
      <c r="P451" s="480">
        <v>0</v>
      </c>
      <c r="Q451" s="480">
        <v>100111900</v>
      </c>
      <c r="R451" s="480">
        <v>100111900</v>
      </c>
      <c r="S451" s="951">
        <v>3</v>
      </c>
    </row>
    <row r="452" spans="1:20" s="198" customFormat="1" ht="68.25" customHeight="1">
      <c r="A452" s="949"/>
      <c r="B452" s="524" t="s">
        <v>1098</v>
      </c>
      <c r="C452" s="600" t="s">
        <v>1099</v>
      </c>
      <c r="D452" s="252" t="s">
        <v>1081</v>
      </c>
      <c r="E452" s="638" t="s">
        <v>1082</v>
      </c>
      <c r="F452" s="190" t="s">
        <v>1100</v>
      </c>
      <c r="G452" s="213">
        <v>39814</v>
      </c>
      <c r="H452" s="190" t="s">
        <v>25</v>
      </c>
      <c r="I452" s="114" t="s">
        <v>375</v>
      </c>
      <c r="J452" s="114" t="s">
        <v>26</v>
      </c>
      <c r="K452" s="477" t="s">
        <v>1101</v>
      </c>
      <c r="L452" s="114" t="s">
        <v>29</v>
      </c>
      <c r="M452" s="486">
        <f t="shared" ref="M452:R452" si="40">M453</f>
        <v>0</v>
      </c>
      <c r="N452" s="486">
        <f t="shared" si="40"/>
        <v>0</v>
      </c>
      <c r="O452" s="486">
        <f t="shared" si="40"/>
        <v>195300</v>
      </c>
      <c r="P452" s="487">
        <f t="shared" si="40"/>
        <v>195300</v>
      </c>
      <c r="Q452" s="486">
        <f t="shared" si="40"/>
        <v>195300</v>
      </c>
      <c r="R452" s="486">
        <f t="shared" si="40"/>
        <v>195300</v>
      </c>
      <c r="S452" s="954"/>
    </row>
    <row r="453" spans="1:20" s="198" customFormat="1" ht="67.5" customHeight="1">
      <c r="A453" s="949"/>
      <c r="B453" s="254"/>
      <c r="C453" s="586"/>
      <c r="D453" s="255"/>
      <c r="E453" s="639" t="s">
        <v>1102</v>
      </c>
      <c r="F453" s="190" t="s">
        <v>52</v>
      </c>
      <c r="G453" s="213">
        <v>42736</v>
      </c>
      <c r="H453" s="190" t="s">
        <v>25</v>
      </c>
      <c r="I453" s="33" t="s">
        <v>375</v>
      </c>
      <c r="J453" s="33" t="s">
        <v>26</v>
      </c>
      <c r="K453" s="478" t="s">
        <v>1101</v>
      </c>
      <c r="L453" s="33" t="s">
        <v>454</v>
      </c>
      <c r="M453" s="480">
        <v>0</v>
      </c>
      <c r="N453" s="480">
        <v>0</v>
      </c>
      <c r="O453" s="480">
        <v>195300</v>
      </c>
      <c r="P453" s="479">
        <v>195300</v>
      </c>
      <c r="Q453" s="480">
        <v>195300</v>
      </c>
      <c r="R453" s="480">
        <v>195300</v>
      </c>
      <c r="S453" s="955"/>
    </row>
    <row r="454" spans="1:20" s="198" customFormat="1" ht="77.25" customHeight="1">
      <c r="A454" s="949"/>
      <c r="B454" s="524" t="s">
        <v>1103</v>
      </c>
      <c r="C454" s="600" t="s">
        <v>1104</v>
      </c>
      <c r="D454" s="252" t="s">
        <v>1105</v>
      </c>
      <c r="E454" s="638" t="s">
        <v>1106</v>
      </c>
      <c r="F454" s="190" t="s">
        <v>52</v>
      </c>
      <c r="G454" s="213">
        <v>44110</v>
      </c>
      <c r="H454" s="190" t="s">
        <v>25</v>
      </c>
      <c r="I454" s="488" t="s">
        <v>375</v>
      </c>
      <c r="J454" s="477" t="s">
        <v>26</v>
      </c>
      <c r="K454" s="477" t="s">
        <v>1107</v>
      </c>
      <c r="L454" s="477" t="s">
        <v>29</v>
      </c>
      <c r="M454" s="474">
        <f t="shared" ref="M454:R454" si="41">M455+M456</f>
        <v>921800</v>
      </c>
      <c r="N454" s="474">
        <f t="shared" si="41"/>
        <v>921800</v>
      </c>
      <c r="O454" s="474">
        <f t="shared" si="41"/>
        <v>1010000</v>
      </c>
      <c r="P454" s="482">
        <f>P455+P456</f>
        <v>1010000</v>
      </c>
      <c r="Q454" s="474">
        <f t="shared" si="41"/>
        <v>1010000</v>
      </c>
      <c r="R454" s="474">
        <f t="shared" si="41"/>
        <v>1010000</v>
      </c>
      <c r="S454" s="956"/>
    </row>
    <row r="455" spans="1:20" s="198" customFormat="1" ht="45" customHeight="1">
      <c r="A455" s="949"/>
      <c r="B455" s="528"/>
      <c r="C455" s="604"/>
      <c r="D455" s="256"/>
      <c r="E455" s="641" t="s">
        <v>1108</v>
      </c>
      <c r="F455" s="247" t="s">
        <v>52</v>
      </c>
      <c r="G455" s="257">
        <v>40683</v>
      </c>
      <c r="H455" s="247" t="s">
        <v>25</v>
      </c>
      <c r="I455" s="483" t="s">
        <v>375</v>
      </c>
      <c r="J455" s="483" t="s">
        <v>26</v>
      </c>
      <c r="K455" s="483" t="s">
        <v>1107</v>
      </c>
      <c r="L455" s="483" t="s">
        <v>156</v>
      </c>
      <c r="M455" s="476">
        <v>918233.12</v>
      </c>
      <c r="N455" s="476">
        <v>918233.12</v>
      </c>
      <c r="O455" s="484">
        <v>1000000</v>
      </c>
      <c r="P455" s="484">
        <v>1000000</v>
      </c>
      <c r="Q455" s="476">
        <v>1000000</v>
      </c>
      <c r="R455" s="476">
        <v>1000000</v>
      </c>
      <c r="S455" s="957">
        <v>3</v>
      </c>
    </row>
    <row r="456" spans="1:20" s="198" customFormat="1" ht="59.25" customHeight="1">
      <c r="A456" s="949"/>
      <c r="B456" s="526"/>
      <c r="C456" s="601"/>
      <c r="D456" s="253"/>
      <c r="E456" s="642"/>
      <c r="F456" s="248"/>
      <c r="G456" s="258"/>
      <c r="H456" s="248"/>
      <c r="I456" s="478" t="s">
        <v>375</v>
      </c>
      <c r="J456" s="478" t="s">
        <v>26</v>
      </c>
      <c r="K456" s="478" t="s">
        <v>1107</v>
      </c>
      <c r="L456" s="478" t="s">
        <v>37</v>
      </c>
      <c r="M456" s="476">
        <v>3566.88</v>
      </c>
      <c r="N456" s="476">
        <v>3566.88</v>
      </c>
      <c r="O456" s="479">
        <v>10000</v>
      </c>
      <c r="P456" s="479">
        <v>10000</v>
      </c>
      <c r="Q456" s="480">
        <v>10000</v>
      </c>
      <c r="R456" s="476">
        <v>10000</v>
      </c>
      <c r="S456" s="958">
        <v>3</v>
      </c>
    </row>
    <row r="457" spans="1:20" s="198" customFormat="1" ht="62.25" customHeight="1">
      <c r="A457" s="952"/>
      <c r="B457" s="529" t="s">
        <v>1109</v>
      </c>
      <c r="C457" s="600" t="s">
        <v>1110</v>
      </c>
      <c r="D457" s="252" t="s">
        <v>1081</v>
      </c>
      <c r="E457" s="643" t="s">
        <v>1111</v>
      </c>
      <c r="F457" s="247" t="s">
        <v>52</v>
      </c>
      <c r="G457" s="257">
        <v>43894</v>
      </c>
      <c r="H457" s="247" t="s">
        <v>25</v>
      </c>
      <c r="I457" s="489" t="s">
        <v>375</v>
      </c>
      <c r="J457" s="489" t="s">
        <v>26</v>
      </c>
      <c r="K457" s="489" t="s">
        <v>1112</v>
      </c>
      <c r="L457" s="489" t="s">
        <v>29</v>
      </c>
      <c r="M457" s="490">
        <f t="shared" ref="M457:R457" si="42">M462</f>
        <v>160517800</v>
      </c>
      <c r="N457" s="490">
        <f t="shared" si="42"/>
        <v>160517800</v>
      </c>
      <c r="O457" s="490">
        <f t="shared" si="42"/>
        <v>166602000</v>
      </c>
      <c r="P457" s="490">
        <f t="shared" si="42"/>
        <v>172545690</v>
      </c>
      <c r="Q457" s="490">
        <f t="shared" si="42"/>
        <v>182301810</v>
      </c>
      <c r="R457" s="490">
        <f t="shared" si="42"/>
        <v>182301810</v>
      </c>
      <c r="S457" s="959"/>
    </row>
    <row r="458" spans="1:20" s="198" customFormat="1" ht="15">
      <c r="A458" s="952"/>
      <c r="B458" s="274"/>
      <c r="C458" s="604"/>
      <c r="D458" s="256"/>
      <c r="E458" s="641"/>
      <c r="F458" s="251"/>
      <c r="G458" s="259"/>
      <c r="H458" s="251"/>
      <c r="I458" s="266"/>
      <c r="J458" s="266"/>
      <c r="K458" s="266"/>
      <c r="L458" s="266"/>
      <c r="M458" s="267"/>
      <c r="N458" s="267"/>
      <c r="O458" s="267"/>
      <c r="P458" s="267"/>
      <c r="Q458" s="267"/>
      <c r="R458" s="267"/>
      <c r="S458" s="960"/>
    </row>
    <row r="459" spans="1:20" s="198" customFormat="1" ht="15">
      <c r="A459" s="952"/>
      <c r="B459" s="274"/>
      <c r="C459" s="604"/>
      <c r="D459" s="256"/>
      <c r="E459" s="641"/>
      <c r="F459" s="251"/>
      <c r="G459" s="259"/>
      <c r="H459" s="251"/>
      <c r="I459" s="266"/>
      <c r="J459" s="266"/>
      <c r="K459" s="266"/>
      <c r="L459" s="266"/>
      <c r="M459" s="267"/>
      <c r="N459" s="267"/>
      <c r="O459" s="267"/>
      <c r="P459" s="267"/>
      <c r="Q459" s="267"/>
      <c r="R459" s="267"/>
      <c r="S459" s="960"/>
    </row>
    <row r="460" spans="1:20" s="198" customFormat="1" ht="4.5" customHeight="1">
      <c r="A460" s="952"/>
      <c r="B460" s="274"/>
      <c r="C460" s="604"/>
      <c r="D460" s="256"/>
      <c r="E460" s="641"/>
      <c r="F460" s="251"/>
      <c r="G460" s="259"/>
      <c r="H460" s="251"/>
      <c r="I460" s="266"/>
      <c r="J460" s="266"/>
      <c r="K460" s="266"/>
      <c r="L460" s="266"/>
      <c r="M460" s="267"/>
      <c r="N460" s="267"/>
      <c r="O460" s="267"/>
      <c r="P460" s="267"/>
      <c r="Q460" s="267"/>
      <c r="R460" s="267"/>
      <c r="S460" s="960"/>
    </row>
    <row r="461" spans="1:20" s="198" customFormat="1" ht="15">
      <c r="A461" s="952"/>
      <c r="B461" s="274"/>
      <c r="C461" s="604"/>
      <c r="D461" s="256"/>
      <c r="E461" s="641"/>
      <c r="F461" s="251"/>
      <c r="G461" s="259"/>
      <c r="H461" s="251"/>
      <c r="I461" s="261"/>
      <c r="J461" s="261"/>
      <c r="K461" s="261"/>
      <c r="L461" s="261"/>
      <c r="M461" s="260"/>
      <c r="N461" s="260"/>
      <c r="O461" s="260"/>
      <c r="P461" s="260"/>
      <c r="Q461" s="260"/>
      <c r="R461" s="260"/>
      <c r="S461" s="961"/>
    </row>
    <row r="462" spans="1:20" s="198" customFormat="1" ht="52.5" customHeight="1">
      <c r="A462" s="949"/>
      <c r="B462" s="530"/>
      <c r="C462" s="601"/>
      <c r="D462" s="253"/>
      <c r="E462" s="641"/>
      <c r="F462" s="251"/>
      <c r="G462" s="259"/>
      <c r="H462" s="251"/>
      <c r="I462" s="483" t="s">
        <v>375</v>
      </c>
      <c r="J462" s="483" t="s">
        <v>26</v>
      </c>
      <c r="K462" s="483" t="s">
        <v>1112</v>
      </c>
      <c r="L462" s="483" t="s">
        <v>461</v>
      </c>
      <c r="M462" s="476">
        <v>160517800</v>
      </c>
      <c r="N462" s="476">
        <v>160517800</v>
      </c>
      <c r="O462" s="479">
        <v>166602000</v>
      </c>
      <c r="P462" s="479">
        <v>172545690</v>
      </c>
      <c r="Q462" s="480">
        <v>182301810</v>
      </c>
      <c r="R462" s="480">
        <v>182301810</v>
      </c>
      <c r="S462" s="951">
        <v>3</v>
      </c>
    </row>
    <row r="463" spans="1:20" s="198" customFormat="1" ht="61.5" customHeight="1">
      <c r="A463" s="949"/>
      <c r="B463" s="529" t="s">
        <v>1113</v>
      </c>
      <c r="C463" s="600" t="s">
        <v>1114</v>
      </c>
      <c r="D463" s="252" t="s">
        <v>1081</v>
      </c>
      <c r="E463" s="600" t="s">
        <v>1115</v>
      </c>
      <c r="F463" s="247" t="s">
        <v>52</v>
      </c>
      <c r="G463" s="257">
        <v>45685</v>
      </c>
      <c r="H463" s="247" t="s">
        <v>1073</v>
      </c>
      <c r="I463" s="481" t="s">
        <v>375</v>
      </c>
      <c r="J463" s="481" t="s">
        <v>26</v>
      </c>
      <c r="K463" s="481" t="s">
        <v>1116</v>
      </c>
      <c r="L463" s="481" t="s">
        <v>29</v>
      </c>
      <c r="M463" s="474">
        <f t="shared" ref="M463:R463" si="43">M464</f>
        <v>4329200</v>
      </c>
      <c r="N463" s="474">
        <f t="shared" si="43"/>
        <v>4329200</v>
      </c>
      <c r="O463" s="474">
        <f t="shared" si="43"/>
        <v>4787000</v>
      </c>
      <c r="P463" s="474">
        <f t="shared" si="43"/>
        <v>4787000</v>
      </c>
      <c r="Q463" s="474">
        <f t="shared" si="43"/>
        <v>4787000</v>
      </c>
      <c r="R463" s="474">
        <f t="shared" si="43"/>
        <v>4787000</v>
      </c>
      <c r="S463" s="962"/>
      <c r="T463" s="202"/>
    </row>
    <row r="464" spans="1:20" s="198" customFormat="1" ht="35.25" customHeight="1">
      <c r="A464" s="949"/>
      <c r="B464" s="274"/>
      <c r="C464" s="604"/>
      <c r="D464" s="256"/>
      <c r="E464" s="601"/>
      <c r="F464" s="248"/>
      <c r="G464" s="258"/>
      <c r="H464" s="248"/>
      <c r="I464" s="491" t="s">
        <v>375</v>
      </c>
      <c r="J464" s="491" t="s">
        <v>26</v>
      </c>
      <c r="K464" s="491" t="s">
        <v>1116</v>
      </c>
      <c r="L464" s="491" t="s">
        <v>454</v>
      </c>
      <c r="M464" s="492">
        <v>4329200</v>
      </c>
      <c r="N464" s="492">
        <v>4329200</v>
      </c>
      <c r="O464" s="492">
        <v>4787000</v>
      </c>
      <c r="P464" s="492">
        <v>4787000</v>
      </c>
      <c r="Q464" s="492">
        <v>4787000</v>
      </c>
      <c r="R464" s="492">
        <v>4787000</v>
      </c>
      <c r="S464" s="963">
        <v>3</v>
      </c>
    </row>
    <row r="465" spans="1:22" s="198" customFormat="1" ht="38.25" customHeight="1">
      <c r="A465" s="949"/>
      <c r="B465" s="530"/>
      <c r="C465" s="605"/>
      <c r="D465" s="256"/>
      <c r="E465" s="600" t="s">
        <v>1117</v>
      </c>
      <c r="F465" s="247" t="s">
        <v>52</v>
      </c>
      <c r="G465" s="257">
        <v>43528</v>
      </c>
      <c r="H465" s="247" t="s">
        <v>25</v>
      </c>
      <c r="I465" s="261"/>
      <c r="J465" s="261"/>
      <c r="K465" s="261"/>
      <c r="L465" s="261"/>
      <c r="M465" s="260"/>
      <c r="N465" s="260"/>
      <c r="O465" s="260"/>
      <c r="P465" s="260"/>
      <c r="Q465" s="260"/>
      <c r="R465" s="260"/>
      <c r="S465" s="961"/>
    </row>
    <row r="466" spans="1:22" s="198" customFormat="1" ht="52.5" customHeight="1">
      <c r="A466" s="949"/>
      <c r="B466" s="529" t="s">
        <v>1118</v>
      </c>
      <c r="C466" s="606" t="s">
        <v>1119</v>
      </c>
      <c r="D466" s="256"/>
      <c r="E466" s="604"/>
      <c r="F466" s="251"/>
      <c r="G466" s="259"/>
      <c r="H466" s="251"/>
      <c r="I466" s="481" t="s">
        <v>375</v>
      </c>
      <c r="J466" s="481" t="s">
        <v>26</v>
      </c>
      <c r="K466" s="481" t="s">
        <v>1120</v>
      </c>
      <c r="L466" s="481" t="s">
        <v>29</v>
      </c>
      <c r="M466" s="474">
        <f t="shared" ref="M466:R466" si="44">M467</f>
        <v>1293100</v>
      </c>
      <c r="N466" s="474">
        <f t="shared" si="44"/>
        <v>1293100</v>
      </c>
      <c r="O466" s="474">
        <f t="shared" si="44"/>
        <v>1196800</v>
      </c>
      <c r="P466" s="487">
        <f t="shared" si="44"/>
        <v>1196800</v>
      </c>
      <c r="Q466" s="486">
        <f t="shared" si="44"/>
        <v>1196800</v>
      </c>
      <c r="R466" s="486">
        <f t="shared" si="44"/>
        <v>1196800</v>
      </c>
      <c r="S466" s="951"/>
    </row>
    <row r="467" spans="1:22" s="198" customFormat="1" ht="81.75" customHeight="1">
      <c r="A467" s="949"/>
      <c r="B467" s="530"/>
      <c r="C467" s="601"/>
      <c r="D467" s="253"/>
      <c r="E467" s="601"/>
      <c r="F467" s="248"/>
      <c r="G467" s="258"/>
      <c r="H467" s="248"/>
      <c r="I467" s="483" t="s">
        <v>375</v>
      </c>
      <c r="J467" s="483" t="s">
        <v>1121</v>
      </c>
      <c r="K467" s="483" t="s">
        <v>1120</v>
      </c>
      <c r="L467" s="483" t="s">
        <v>454</v>
      </c>
      <c r="M467" s="476">
        <v>1293100</v>
      </c>
      <c r="N467" s="476">
        <v>1293100</v>
      </c>
      <c r="O467" s="479">
        <v>1196800</v>
      </c>
      <c r="P467" s="479">
        <v>1196800</v>
      </c>
      <c r="Q467" s="480">
        <v>1196800</v>
      </c>
      <c r="R467" s="480">
        <v>1196800</v>
      </c>
      <c r="S467" s="951">
        <v>3</v>
      </c>
    </row>
    <row r="468" spans="1:22" s="198" customFormat="1" ht="85.5" customHeight="1">
      <c r="A468" s="949"/>
      <c r="B468" s="524" t="s">
        <v>1122</v>
      </c>
      <c r="C468" s="600" t="s">
        <v>1123</v>
      </c>
      <c r="D468" s="195" t="s">
        <v>1124</v>
      </c>
      <c r="E468" s="610" t="s">
        <v>1095</v>
      </c>
      <c r="F468" s="190" t="s">
        <v>1125</v>
      </c>
      <c r="G468" s="213">
        <v>39814</v>
      </c>
      <c r="H468" s="190" t="s">
        <v>25</v>
      </c>
      <c r="I468" s="477" t="s">
        <v>375</v>
      </c>
      <c r="J468" s="477" t="s">
        <v>26</v>
      </c>
      <c r="K468" s="477" t="s">
        <v>1126</v>
      </c>
      <c r="L468" s="477" t="s">
        <v>29</v>
      </c>
      <c r="M468" s="474">
        <f>M469</f>
        <v>53300</v>
      </c>
      <c r="N468" s="474">
        <f>N469</f>
        <v>49651</v>
      </c>
      <c r="O468" s="474">
        <f>O469+O470</f>
        <v>89000</v>
      </c>
      <c r="P468" s="474">
        <f>P469+P470</f>
        <v>89000</v>
      </c>
      <c r="Q468" s="474">
        <f>Q469+Q470</f>
        <v>89000</v>
      </c>
      <c r="R468" s="474">
        <f>R469+R470</f>
        <v>89000</v>
      </c>
      <c r="S468" s="951"/>
    </row>
    <row r="469" spans="1:22" s="198" customFormat="1" ht="54.75" customHeight="1">
      <c r="A469" s="949"/>
      <c r="B469" s="528"/>
      <c r="C469" s="604"/>
      <c r="D469" s="252" t="s">
        <v>1127</v>
      </c>
      <c r="E469" s="599" t="s">
        <v>1128</v>
      </c>
      <c r="F469" s="247" t="s">
        <v>52</v>
      </c>
      <c r="G469" s="257">
        <v>41367</v>
      </c>
      <c r="H469" s="257" t="s">
        <v>25</v>
      </c>
      <c r="I469" s="478" t="s">
        <v>375</v>
      </c>
      <c r="J469" s="478" t="s">
        <v>26</v>
      </c>
      <c r="K469" s="478" t="s">
        <v>1126</v>
      </c>
      <c r="L469" s="478" t="s">
        <v>454</v>
      </c>
      <c r="M469" s="476">
        <v>53300</v>
      </c>
      <c r="N469" s="476">
        <v>49651</v>
      </c>
      <c r="O469" s="479">
        <v>0</v>
      </c>
      <c r="P469" s="479">
        <v>0</v>
      </c>
      <c r="Q469" s="480">
        <v>0</v>
      </c>
      <c r="R469" s="480">
        <v>0</v>
      </c>
      <c r="S469" s="951">
        <v>3</v>
      </c>
    </row>
    <row r="470" spans="1:22" s="198" customFormat="1" ht="55.5" customHeight="1">
      <c r="A470" s="949"/>
      <c r="B470" s="526"/>
      <c r="C470" s="601"/>
      <c r="D470" s="253"/>
      <c r="E470" s="644"/>
      <c r="F470" s="248"/>
      <c r="G470" s="258"/>
      <c r="H470" s="258"/>
      <c r="I470" s="478" t="s">
        <v>375</v>
      </c>
      <c r="J470" s="478" t="s">
        <v>26</v>
      </c>
      <c r="K470" s="478" t="s">
        <v>1129</v>
      </c>
      <c r="L470" s="478" t="s">
        <v>454</v>
      </c>
      <c r="M470" s="480">
        <v>0</v>
      </c>
      <c r="N470" s="480">
        <v>0</v>
      </c>
      <c r="O470" s="480">
        <v>89000</v>
      </c>
      <c r="P470" s="480">
        <v>89000</v>
      </c>
      <c r="Q470" s="480">
        <v>89000</v>
      </c>
      <c r="R470" s="480">
        <v>89000</v>
      </c>
      <c r="S470" s="951">
        <v>3</v>
      </c>
    </row>
    <row r="471" spans="1:22" s="198" customFormat="1" ht="69" customHeight="1">
      <c r="A471" s="949"/>
      <c r="B471" s="528" t="s">
        <v>1130</v>
      </c>
      <c r="C471" s="604" t="s">
        <v>1131</v>
      </c>
      <c r="D471" s="256" t="s">
        <v>1132</v>
      </c>
      <c r="E471" s="599" t="s">
        <v>1133</v>
      </c>
      <c r="F471" s="247" t="s">
        <v>52</v>
      </c>
      <c r="G471" s="257">
        <v>45699</v>
      </c>
      <c r="H471" s="257" t="s">
        <v>1073</v>
      </c>
      <c r="I471" s="477" t="s">
        <v>375</v>
      </c>
      <c r="J471" s="477" t="s">
        <v>26</v>
      </c>
      <c r="K471" s="477" t="s">
        <v>1134</v>
      </c>
      <c r="L471" s="477" t="s">
        <v>29</v>
      </c>
      <c r="M471" s="474">
        <f t="shared" ref="M471:R471" si="45">M472</f>
        <v>0</v>
      </c>
      <c r="N471" s="474">
        <f t="shared" si="45"/>
        <v>0</v>
      </c>
      <c r="O471" s="487">
        <f t="shared" si="45"/>
        <v>0</v>
      </c>
      <c r="P471" s="487">
        <f t="shared" si="45"/>
        <v>0</v>
      </c>
      <c r="Q471" s="486">
        <f t="shared" si="45"/>
        <v>456800</v>
      </c>
      <c r="R471" s="486">
        <f t="shared" si="45"/>
        <v>456800</v>
      </c>
      <c r="S471" s="962"/>
    </row>
    <row r="472" spans="1:22" s="198" customFormat="1" ht="72" customHeight="1">
      <c r="A472" s="949"/>
      <c r="B472" s="254"/>
      <c r="C472" s="586"/>
      <c r="D472" s="253"/>
      <c r="E472" s="644"/>
      <c r="F472" s="248"/>
      <c r="G472" s="258"/>
      <c r="H472" s="258"/>
      <c r="I472" s="478" t="s">
        <v>375</v>
      </c>
      <c r="J472" s="478" t="s">
        <v>26</v>
      </c>
      <c r="K472" s="478" t="s">
        <v>1134</v>
      </c>
      <c r="L472" s="478" t="s">
        <v>454</v>
      </c>
      <c r="M472" s="476">
        <v>0</v>
      </c>
      <c r="N472" s="476">
        <v>0</v>
      </c>
      <c r="O472" s="479">
        <v>0</v>
      </c>
      <c r="P472" s="479">
        <v>0</v>
      </c>
      <c r="Q472" s="480">
        <v>456800</v>
      </c>
      <c r="R472" s="480">
        <v>456800</v>
      </c>
      <c r="S472" s="951">
        <v>3</v>
      </c>
    </row>
    <row r="473" spans="1:22" s="198" customFormat="1" ht="57.75" customHeight="1">
      <c r="A473" s="949"/>
      <c r="B473" s="524" t="s">
        <v>1135</v>
      </c>
      <c r="C473" s="600" t="s">
        <v>1131</v>
      </c>
      <c r="D473" s="252" t="s">
        <v>1132</v>
      </c>
      <c r="E473" s="599" t="s">
        <v>1091</v>
      </c>
      <c r="F473" s="247" t="s">
        <v>52</v>
      </c>
      <c r="G473" s="257">
        <v>43831</v>
      </c>
      <c r="H473" s="257" t="s">
        <v>25</v>
      </c>
      <c r="I473" s="477" t="s">
        <v>375</v>
      </c>
      <c r="J473" s="477" t="s">
        <v>26</v>
      </c>
      <c r="K473" s="477" t="s">
        <v>1136</v>
      </c>
      <c r="L473" s="477" t="s">
        <v>29</v>
      </c>
      <c r="M473" s="474">
        <f t="shared" ref="M473:R473" si="46">M474</f>
        <v>0</v>
      </c>
      <c r="N473" s="474">
        <f t="shared" si="46"/>
        <v>0</v>
      </c>
      <c r="O473" s="487">
        <f t="shared" si="46"/>
        <v>0</v>
      </c>
      <c r="P473" s="487">
        <f t="shared" si="46"/>
        <v>0</v>
      </c>
      <c r="Q473" s="486">
        <f t="shared" si="46"/>
        <v>114200</v>
      </c>
      <c r="R473" s="486">
        <f t="shared" si="46"/>
        <v>114200</v>
      </c>
      <c r="S473" s="962"/>
    </row>
    <row r="474" spans="1:22" s="198" customFormat="1" ht="75" customHeight="1">
      <c r="A474" s="949"/>
      <c r="B474" s="526"/>
      <c r="C474" s="601"/>
      <c r="D474" s="253"/>
      <c r="E474" s="644"/>
      <c r="F474" s="248"/>
      <c r="G474" s="258"/>
      <c r="H474" s="258"/>
      <c r="I474" s="478" t="s">
        <v>375</v>
      </c>
      <c r="J474" s="478" t="s">
        <v>26</v>
      </c>
      <c r="K474" s="478" t="s">
        <v>1136</v>
      </c>
      <c r="L474" s="478" t="s">
        <v>454</v>
      </c>
      <c r="M474" s="476">
        <v>0</v>
      </c>
      <c r="N474" s="476">
        <v>0</v>
      </c>
      <c r="O474" s="479">
        <v>0</v>
      </c>
      <c r="P474" s="479">
        <v>0</v>
      </c>
      <c r="Q474" s="480">
        <v>114200</v>
      </c>
      <c r="R474" s="480">
        <v>114200</v>
      </c>
      <c r="S474" s="951">
        <v>3</v>
      </c>
    </row>
    <row r="475" spans="1:22" s="198" customFormat="1" ht="70.5" customHeight="1">
      <c r="A475" s="949"/>
      <c r="B475" s="524" t="s">
        <v>1137</v>
      </c>
      <c r="C475" s="600" t="s">
        <v>1138</v>
      </c>
      <c r="D475" s="252" t="s">
        <v>1139</v>
      </c>
      <c r="E475" s="645" t="s">
        <v>1095</v>
      </c>
      <c r="F475" s="196" t="s">
        <v>52</v>
      </c>
      <c r="G475" s="215">
        <v>39814</v>
      </c>
      <c r="H475" s="215" t="s">
        <v>25</v>
      </c>
      <c r="I475" s="477" t="s">
        <v>375</v>
      </c>
      <c r="J475" s="477" t="s">
        <v>26</v>
      </c>
      <c r="K475" s="477" t="s">
        <v>1140</v>
      </c>
      <c r="L475" s="477" t="s">
        <v>29</v>
      </c>
      <c r="M475" s="474">
        <f>M476</f>
        <v>100200</v>
      </c>
      <c r="N475" s="474">
        <f>N476</f>
        <v>100200</v>
      </c>
      <c r="O475" s="474">
        <f t="shared" ref="O475:R475" si="47">O476</f>
        <v>100200</v>
      </c>
      <c r="P475" s="474">
        <f t="shared" si="47"/>
        <v>100200</v>
      </c>
      <c r="Q475" s="474">
        <f t="shared" si="47"/>
        <v>100200</v>
      </c>
      <c r="R475" s="474">
        <f t="shared" si="47"/>
        <v>100200</v>
      </c>
      <c r="S475" s="964"/>
    </row>
    <row r="476" spans="1:22" s="198" customFormat="1" ht="123" customHeight="1">
      <c r="A476" s="949"/>
      <c r="B476" s="526"/>
      <c r="C476" s="601"/>
      <c r="D476" s="253"/>
      <c r="E476" s="646" t="s">
        <v>1091</v>
      </c>
      <c r="F476" s="191" t="s">
        <v>1141</v>
      </c>
      <c r="G476" s="217">
        <v>43831</v>
      </c>
      <c r="H476" s="217" t="s">
        <v>25</v>
      </c>
      <c r="I476" s="478" t="s">
        <v>375</v>
      </c>
      <c r="J476" s="478" t="s">
        <v>26</v>
      </c>
      <c r="K476" s="478" t="s">
        <v>1140</v>
      </c>
      <c r="L476" s="478" t="s">
        <v>454</v>
      </c>
      <c r="M476" s="476">
        <v>100200</v>
      </c>
      <c r="N476" s="476">
        <v>100200</v>
      </c>
      <c r="O476" s="479">
        <v>100200</v>
      </c>
      <c r="P476" s="479">
        <v>100200</v>
      </c>
      <c r="Q476" s="480">
        <v>100200</v>
      </c>
      <c r="R476" s="480">
        <v>100200</v>
      </c>
      <c r="S476" s="951">
        <v>3</v>
      </c>
    </row>
    <row r="477" spans="1:22" s="198" customFormat="1" ht="88.5" customHeight="1">
      <c r="A477" s="949"/>
      <c r="B477" s="524" t="s">
        <v>1142</v>
      </c>
      <c r="C477" s="600" t="s">
        <v>1143</v>
      </c>
      <c r="D477" s="252" t="s">
        <v>1144</v>
      </c>
      <c r="E477" s="643" t="s">
        <v>1145</v>
      </c>
      <c r="F477" s="247" t="s">
        <v>1146</v>
      </c>
      <c r="G477" s="257">
        <v>43831</v>
      </c>
      <c r="H477" s="247" t="s">
        <v>25</v>
      </c>
      <c r="I477" s="477" t="s">
        <v>375</v>
      </c>
      <c r="J477" s="477" t="s">
        <v>26</v>
      </c>
      <c r="K477" s="477" t="s">
        <v>1147</v>
      </c>
      <c r="L477" s="477" t="s">
        <v>29</v>
      </c>
      <c r="M477" s="474">
        <f t="shared" ref="M477:R477" si="48">M478</f>
        <v>100000</v>
      </c>
      <c r="N477" s="474">
        <f t="shared" si="48"/>
        <v>100000</v>
      </c>
      <c r="O477" s="474">
        <f t="shared" si="48"/>
        <v>150000</v>
      </c>
      <c r="P477" s="474">
        <f t="shared" si="48"/>
        <v>150000</v>
      </c>
      <c r="Q477" s="474">
        <f t="shared" si="48"/>
        <v>150000</v>
      </c>
      <c r="R477" s="474">
        <f t="shared" si="48"/>
        <v>150000</v>
      </c>
      <c r="S477" s="964"/>
    </row>
    <row r="478" spans="1:22" s="198" customFormat="1" ht="45.75" customHeight="1">
      <c r="A478" s="949"/>
      <c r="B478" s="528"/>
      <c r="C478" s="604"/>
      <c r="D478" s="256"/>
      <c r="E478" s="641"/>
      <c r="F478" s="251"/>
      <c r="G478" s="259"/>
      <c r="H478" s="251"/>
      <c r="I478" s="491" t="s">
        <v>375</v>
      </c>
      <c r="J478" s="491" t="s">
        <v>26</v>
      </c>
      <c r="K478" s="491" t="s">
        <v>1147</v>
      </c>
      <c r="L478" s="491" t="s">
        <v>454</v>
      </c>
      <c r="M478" s="492">
        <v>100000</v>
      </c>
      <c r="N478" s="492">
        <v>100000</v>
      </c>
      <c r="O478" s="492">
        <v>150000</v>
      </c>
      <c r="P478" s="492">
        <v>150000</v>
      </c>
      <c r="Q478" s="492">
        <v>150000</v>
      </c>
      <c r="R478" s="492">
        <v>150000</v>
      </c>
      <c r="S478" s="963">
        <v>3</v>
      </c>
    </row>
    <row r="479" spans="1:22" s="198" customFormat="1" ht="27" customHeight="1">
      <c r="A479" s="949"/>
      <c r="B479" s="526"/>
      <c r="C479" s="601"/>
      <c r="D479" s="253"/>
      <c r="E479" s="642"/>
      <c r="F479" s="248"/>
      <c r="G479" s="258"/>
      <c r="H479" s="248"/>
      <c r="I479" s="261"/>
      <c r="J479" s="261"/>
      <c r="K479" s="261"/>
      <c r="L479" s="261"/>
      <c r="M479" s="260"/>
      <c r="N479" s="260"/>
      <c r="O479" s="260"/>
      <c r="P479" s="260"/>
      <c r="Q479" s="260"/>
      <c r="R479" s="260"/>
      <c r="S479" s="961"/>
      <c r="V479" s="204"/>
    </row>
    <row r="480" spans="1:22" s="198" customFormat="1" ht="79.5" customHeight="1">
      <c r="A480" s="949"/>
      <c r="B480" s="524" t="s">
        <v>1148</v>
      </c>
      <c r="C480" s="600" t="s">
        <v>1149</v>
      </c>
      <c r="D480" s="252" t="s">
        <v>1081</v>
      </c>
      <c r="E480" s="643" t="s">
        <v>1150</v>
      </c>
      <c r="F480" s="247" t="s">
        <v>52</v>
      </c>
      <c r="G480" s="257">
        <v>45531</v>
      </c>
      <c r="H480" s="247" t="s">
        <v>25</v>
      </c>
      <c r="I480" s="477" t="s">
        <v>375</v>
      </c>
      <c r="J480" s="477" t="s">
        <v>26</v>
      </c>
      <c r="K480" s="477" t="s">
        <v>1151</v>
      </c>
      <c r="L480" s="477" t="s">
        <v>29</v>
      </c>
      <c r="M480" s="474">
        <f>M481</f>
        <v>2989293.65</v>
      </c>
      <c r="N480" s="474">
        <f>N481</f>
        <v>2989293.65</v>
      </c>
      <c r="O480" s="474">
        <f>O481</f>
        <v>0</v>
      </c>
      <c r="P480" s="474">
        <f t="shared" ref="P480:R480" si="49">P481</f>
        <v>0</v>
      </c>
      <c r="Q480" s="474">
        <f t="shared" si="49"/>
        <v>0</v>
      </c>
      <c r="R480" s="474">
        <f t="shared" si="49"/>
        <v>0</v>
      </c>
      <c r="S480" s="964"/>
      <c r="V480" s="201"/>
    </row>
    <row r="481" spans="1:22" s="198" customFormat="1" ht="58.5" customHeight="1">
      <c r="A481" s="949"/>
      <c r="B481" s="526"/>
      <c r="C481" s="601"/>
      <c r="D481" s="253"/>
      <c r="E481" s="642"/>
      <c r="F481" s="248"/>
      <c r="G481" s="258"/>
      <c r="H481" s="248"/>
      <c r="I481" s="478" t="s">
        <v>375</v>
      </c>
      <c r="J481" s="478" t="s">
        <v>26</v>
      </c>
      <c r="K481" s="478" t="s">
        <v>1151</v>
      </c>
      <c r="L481" s="478" t="s">
        <v>454</v>
      </c>
      <c r="M481" s="476">
        <v>2989293.65</v>
      </c>
      <c r="N481" s="476">
        <v>2989293.65</v>
      </c>
      <c r="O481" s="479">
        <v>0</v>
      </c>
      <c r="P481" s="479">
        <v>0</v>
      </c>
      <c r="Q481" s="480">
        <v>0</v>
      </c>
      <c r="R481" s="480">
        <v>0</v>
      </c>
      <c r="S481" s="951">
        <v>3</v>
      </c>
    </row>
    <row r="482" spans="1:22" s="198" customFormat="1" ht="94.5" customHeight="1">
      <c r="A482" s="949"/>
      <c r="B482" s="529" t="s">
        <v>1152</v>
      </c>
      <c r="C482" s="600" t="s">
        <v>1153</v>
      </c>
      <c r="D482" s="252" t="s">
        <v>1081</v>
      </c>
      <c r="E482" s="965" t="s">
        <v>1095</v>
      </c>
      <c r="F482" s="190" t="s">
        <v>52</v>
      </c>
      <c r="G482" s="213">
        <v>39814</v>
      </c>
      <c r="H482" s="213" t="s">
        <v>25</v>
      </c>
      <c r="I482" s="481" t="s">
        <v>375</v>
      </c>
      <c r="J482" s="481" t="s">
        <v>319</v>
      </c>
      <c r="K482" s="481" t="s">
        <v>1154</v>
      </c>
      <c r="L482" s="481" t="s">
        <v>29</v>
      </c>
      <c r="M482" s="474">
        <f t="shared" ref="M482:R482" si="50">M483+M484</f>
        <v>129641056.46000001</v>
      </c>
      <c r="N482" s="474">
        <f t="shared" si="50"/>
        <v>129641056.46000001</v>
      </c>
      <c r="O482" s="474">
        <f>O483+O484</f>
        <v>129710810</v>
      </c>
      <c r="P482" s="482">
        <f t="shared" si="50"/>
        <v>115032030</v>
      </c>
      <c r="Q482" s="474">
        <f t="shared" si="50"/>
        <v>117030330</v>
      </c>
      <c r="R482" s="474">
        <f t="shared" si="50"/>
        <v>117030330</v>
      </c>
      <c r="S482" s="953"/>
      <c r="V482" s="205"/>
    </row>
    <row r="483" spans="1:22" s="198" customFormat="1" ht="143.25" customHeight="1">
      <c r="A483" s="949"/>
      <c r="B483" s="274"/>
      <c r="C483" s="604"/>
      <c r="D483" s="256"/>
      <c r="E483" s="639" t="s">
        <v>1155</v>
      </c>
      <c r="F483" s="196" t="s">
        <v>52</v>
      </c>
      <c r="G483" s="215">
        <v>43831</v>
      </c>
      <c r="H483" s="215" t="s">
        <v>25</v>
      </c>
      <c r="I483" s="483" t="s">
        <v>375</v>
      </c>
      <c r="J483" s="483" t="s">
        <v>319</v>
      </c>
      <c r="K483" s="483" t="s">
        <v>1154</v>
      </c>
      <c r="L483" s="483" t="s">
        <v>461</v>
      </c>
      <c r="M483" s="476">
        <v>79261855.609999999</v>
      </c>
      <c r="N483" s="476">
        <v>79261855.609999999</v>
      </c>
      <c r="O483" s="476">
        <v>88949550</v>
      </c>
      <c r="P483" s="484">
        <v>90423480</v>
      </c>
      <c r="Q483" s="476">
        <v>90423480</v>
      </c>
      <c r="R483" s="476">
        <v>90423480</v>
      </c>
      <c r="S483" s="951">
        <v>3</v>
      </c>
      <c r="V483" s="201"/>
    </row>
    <row r="484" spans="1:22" s="198" customFormat="1" ht="128.25" customHeight="1">
      <c r="A484" s="949"/>
      <c r="B484" s="530"/>
      <c r="C484" s="601"/>
      <c r="D484" s="253"/>
      <c r="E484" s="638" t="s">
        <v>1091</v>
      </c>
      <c r="F484" s="191" t="s">
        <v>52</v>
      </c>
      <c r="G484" s="217" t="s">
        <v>1156</v>
      </c>
      <c r="H484" s="217" t="s">
        <v>25</v>
      </c>
      <c r="I484" s="33" t="s">
        <v>375</v>
      </c>
      <c r="J484" s="33" t="s">
        <v>319</v>
      </c>
      <c r="K484" s="483" t="s">
        <v>1154</v>
      </c>
      <c r="L484" s="33" t="s">
        <v>454</v>
      </c>
      <c r="M484" s="476">
        <v>50379200.850000001</v>
      </c>
      <c r="N484" s="476">
        <v>50379200.850000001</v>
      </c>
      <c r="O484" s="476">
        <v>40761260</v>
      </c>
      <c r="P484" s="479">
        <v>24608550</v>
      </c>
      <c r="Q484" s="480">
        <v>26606850</v>
      </c>
      <c r="R484" s="480">
        <v>26606850</v>
      </c>
      <c r="S484" s="951">
        <v>3</v>
      </c>
      <c r="V484" s="201"/>
    </row>
    <row r="485" spans="1:22" s="198" customFormat="1" ht="76.5" customHeight="1">
      <c r="A485" s="949"/>
      <c r="B485" s="529" t="s">
        <v>1157</v>
      </c>
      <c r="C485" s="600" t="s">
        <v>1158</v>
      </c>
      <c r="D485" s="252" t="s">
        <v>1159</v>
      </c>
      <c r="E485" s="599" t="s">
        <v>1095</v>
      </c>
      <c r="F485" s="247" t="s">
        <v>1160</v>
      </c>
      <c r="G485" s="257">
        <v>39814</v>
      </c>
      <c r="H485" s="257" t="s">
        <v>25</v>
      </c>
      <c r="I485" s="114" t="s">
        <v>375</v>
      </c>
      <c r="J485" s="114" t="s">
        <v>319</v>
      </c>
      <c r="K485" s="481" t="s">
        <v>1161</v>
      </c>
      <c r="L485" s="114" t="s">
        <v>29</v>
      </c>
      <c r="M485" s="474">
        <f t="shared" ref="M485:R485" si="51">M486</f>
        <v>7000</v>
      </c>
      <c r="N485" s="474">
        <f t="shared" si="51"/>
        <v>7000</v>
      </c>
      <c r="O485" s="474">
        <f t="shared" si="51"/>
        <v>0</v>
      </c>
      <c r="P485" s="487">
        <f t="shared" si="51"/>
        <v>0</v>
      </c>
      <c r="Q485" s="486">
        <f t="shared" si="51"/>
        <v>0</v>
      </c>
      <c r="R485" s="486">
        <f t="shared" si="51"/>
        <v>0</v>
      </c>
      <c r="S485" s="962"/>
    </row>
    <row r="486" spans="1:22" s="198" customFormat="1" ht="97.5" customHeight="1">
      <c r="A486" s="949"/>
      <c r="B486" s="272"/>
      <c r="C486" s="586"/>
      <c r="D486" s="253"/>
      <c r="E486" s="644"/>
      <c r="F486" s="248"/>
      <c r="G486" s="258"/>
      <c r="H486" s="258"/>
      <c r="I486" s="33" t="s">
        <v>375</v>
      </c>
      <c r="J486" s="33" t="s">
        <v>319</v>
      </c>
      <c r="K486" s="483" t="s">
        <v>1161</v>
      </c>
      <c r="L486" s="33" t="s">
        <v>461</v>
      </c>
      <c r="M486" s="476">
        <v>7000</v>
      </c>
      <c r="N486" s="476">
        <v>7000</v>
      </c>
      <c r="O486" s="476">
        <v>0</v>
      </c>
      <c r="P486" s="479">
        <v>0</v>
      </c>
      <c r="Q486" s="480">
        <v>0</v>
      </c>
      <c r="R486" s="480">
        <v>0</v>
      </c>
      <c r="S486" s="951">
        <v>3</v>
      </c>
    </row>
    <row r="487" spans="1:22" s="198" customFormat="1" ht="69" customHeight="1">
      <c r="A487" s="949"/>
      <c r="B487" s="529" t="s">
        <v>1162</v>
      </c>
      <c r="C487" s="600" t="s">
        <v>1163</v>
      </c>
      <c r="D487" s="252" t="s">
        <v>1139</v>
      </c>
      <c r="E487" s="600" t="s">
        <v>1164</v>
      </c>
      <c r="F487" s="252" t="s">
        <v>52</v>
      </c>
      <c r="G487" s="821">
        <v>44562</v>
      </c>
      <c r="H487" s="247" t="s">
        <v>25</v>
      </c>
      <c r="I487" s="114" t="s">
        <v>375</v>
      </c>
      <c r="J487" s="114" t="s">
        <v>319</v>
      </c>
      <c r="K487" s="481" t="s">
        <v>1165</v>
      </c>
      <c r="L487" s="114" t="s">
        <v>29</v>
      </c>
      <c r="M487" s="474">
        <f t="shared" ref="M487:R487" si="52">M488</f>
        <v>0</v>
      </c>
      <c r="N487" s="474">
        <f t="shared" si="52"/>
        <v>0</v>
      </c>
      <c r="O487" s="474">
        <f t="shared" si="52"/>
        <v>35500</v>
      </c>
      <c r="P487" s="487">
        <f t="shared" si="52"/>
        <v>35500</v>
      </c>
      <c r="Q487" s="486">
        <f t="shared" si="52"/>
        <v>35500</v>
      </c>
      <c r="R487" s="486">
        <f t="shared" si="52"/>
        <v>35500</v>
      </c>
      <c r="S487" s="962"/>
    </row>
    <row r="488" spans="1:22" s="198" customFormat="1" ht="103.5" customHeight="1">
      <c r="A488" s="949"/>
      <c r="B488" s="272"/>
      <c r="C488" s="586"/>
      <c r="D488" s="253"/>
      <c r="E488" s="601"/>
      <c r="F488" s="253"/>
      <c r="G488" s="253"/>
      <c r="H488" s="248"/>
      <c r="I488" s="33" t="s">
        <v>375</v>
      </c>
      <c r="J488" s="33" t="s">
        <v>319</v>
      </c>
      <c r="K488" s="483" t="s">
        <v>1165</v>
      </c>
      <c r="L488" s="33" t="s">
        <v>557</v>
      </c>
      <c r="M488" s="476">
        <v>0</v>
      </c>
      <c r="N488" s="476">
        <v>0</v>
      </c>
      <c r="O488" s="476">
        <v>35500</v>
      </c>
      <c r="P488" s="479">
        <v>35500</v>
      </c>
      <c r="Q488" s="480">
        <v>35500</v>
      </c>
      <c r="R488" s="480">
        <v>35500</v>
      </c>
      <c r="S488" s="951">
        <v>3</v>
      </c>
    </row>
    <row r="489" spans="1:22" s="198" customFormat="1" ht="109.5" customHeight="1">
      <c r="A489" s="949"/>
      <c r="B489" s="531" t="s">
        <v>1166</v>
      </c>
      <c r="C489" s="607" t="s">
        <v>1167</v>
      </c>
      <c r="D489" s="250" t="s">
        <v>1081</v>
      </c>
      <c r="E489" s="599" t="s">
        <v>1095</v>
      </c>
      <c r="F489" s="247" t="s">
        <v>1168</v>
      </c>
      <c r="G489" s="257">
        <v>39814</v>
      </c>
      <c r="H489" s="257" t="s">
        <v>25</v>
      </c>
      <c r="I489" s="114" t="s">
        <v>375</v>
      </c>
      <c r="J489" s="114" t="s">
        <v>319</v>
      </c>
      <c r="K489" s="481" t="s">
        <v>1169</v>
      </c>
      <c r="L489" s="114" t="s">
        <v>29</v>
      </c>
      <c r="M489" s="474">
        <f t="shared" ref="M489:R489" si="53">M490</f>
        <v>0</v>
      </c>
      <c r="N489" s="474">
        <f t="shared" si="53"/>
        <v>0</v>
      </c>
      <c r="O489" s="474">
        <f t="shared" si="53"/>
        <v>2848000</v>
      </c>
      <c r="P489" s="487">
        <f t="shared" si="53"/>
        <v>0</v>
      </c>
      <c r="Q489" s="486">
        <f t="shared" si="53"/>
        <v>0</v>
      </c>
      <c r="R489" s="486">
        <f t="shared" si="53"/>
        <v>0</v>
      </c>
      <c r="S489" s="962"/>
    </row>
    <row r="490" spans="1:22" s="198" customFormat="1" ht="46.5" customHeight="1">
      <c r="A490" s="949"/>
      <c r="B490" s="273"/>
      <c r="C490" s="587"/>
      <c r="D490" s="265"/>
      <c r="E490" s="644"/>
      <c r="F490" s="248"/>
      <c r="G490" s="258"/>
      <c r="H490" s="258"/>
      <c r="I490" s="33" t="s">
        <v>375</v>
      </c>
      <c r="J490" s="33" t="s">
        <v>319</v>
      </c>
      <c r="K490" s="483" t="s">
        <v>1169</v>
      </c>
      <c r="L490" s="33" t="s">
        <v>454</v>
      </c>
      <c r="M490" s="476">
        <v>0</v>
      </c>
      <c r="N490" s="476">
        <v>0</v>
      </c>
      <c r="O490" s="476">
        <v>2848000</v>
      </c>
      <c r="P490" s="479">
        <v>0</v>
      </c>
      <c r="Q490" s="480">
        <v>0</v>
      </c>
      <c r="R490" s="480">
        <v>0</v>
      </c>
      <c r="S490" s="951">
        <v>3</v>
      </c>
    </row>
    <row r="491" spans="1:22" s="198" customFormat="1" ht="71.25" customHeight="1">
      <c r="A491" s="949"/>
      <c r="B491" s="531" t="s">
        <v>1170</v>
      </c>
      <c r="C491" s="607" t="s">
        <v>1099</v>
      </c>
      <c r="D491" s="250" t="s">
        <v>1081</v>
      </c>
      <c r="E491" s="638" t="s">
        <v>1082</v>
      </c>
      <c r="F491" s="190" t="s">
        <v>1100</v>
      </c>
      <c r="G491" s="213">
        <v>39814</v>
      </c>
      <c r="H491" s="190" t="s">
        <v>25</v>
      </c>
      <c r="I491" s="114" t="s">
        <v>1171</v>
      </c>
      <c r="J491" s="114" t="s">
        <v>319</v>
      </c>
      <c r="K491" s="481" t="s">
        <v>1101</v>
      </c>
      <c r="L491" s="114" t="s">
        <v>29</v>
      </c>
      <c r="M491" s="474">
        <f t="shared" ref="M491:R491" si="54">M492</f>
        <v>0</v>
      </c>
      <c r="N491" s="474">
        <f t="shared" si="54"/>
        <v>0</v>
      </c>
      <c r="O491" s="474">
        <f t="shared" si="54"/>
        <v>846300</v>
      </c>
      <c r="P491" s="487">
        <f t="shared" si="54"/>
        <v>846300</v>
      </c>
      <c r="Q491" s="486">
        <f t="shared" si="54"/>
        <v>846300</v>
      </c>
      <c r="R491" s="486">
        <f t="shared" si="54"/>
        <v>846300</v>
      </c>
      <c r="S491" s="962"/>
    </row>
    <row r="492" spans="1:22" s="198" customFormat="1" ht="90.75" customHeight="1">
      <c r="A492" s="949"/>
      <c r="B492" s="273"/>
      <c r="C492" s="587"/>
      <c r="D492" s="265"/>
      <c r="E492" s="639" t="s">
        <v>1102</v>
      </c>
      <c r="F492" s="190" t="s">
        <v>52</v>
      </c>
      <c r="G492" s="213">
        <v>42736</v>
      </c>
      <c r="H492" s="213" t="s">
        <v>25</v>
      </c>
      <c r="I492" s="33" t="s">
        <v>375</v>
      </c>
      <c r="J492" s="33" t="s">
        <v>319</v>
      </c>
      <c r="K492" s="483" t="s">
        <v>1101</v>
      </c>
      <c r="L492" s="33" t="s">
        <v>454</v>
      </c>
      <c r="M492" s="476">
        <v>0</v>
      </c>
      <c r="N492" s="476">
        <v>0</v>
      </c>
      <c r="O492" s="476">
        <v>846300</v>
      </c>
      <c r="P492" s="479">
        <v>846300</v>
      </c>
      <c r="Q492" s="480">
        <v>846300</v>
      </c>
      <c r="R492" s="480">
        <v>846300</v>
      </c>
      <c r="S492" s="951">
        <v>3</v>
      </c>
    </row>
    <row r="493" spans="1:22" s="198" customFormat="1" ht="86.25" customHeight="1">
      <c r="A493" s="949"/>
      <c r="B493" s="274" t="s">
        <v>1172</v>
      </c>
      <c r="C493" s="600" t="s">
        <v>1173</v>
      </c>
      <c r="D493" s="252" t="s">
        <v>1174</v>
      </c>
      <c r="E493" s="638" t="s">
        <v>1082</v>
      </c>
      <c r="F493" s="190" t="s">
        <v>1175</v>
      </c>
      <c r="G493" s="213">
        <v>39814</v>
      </c>
      <c r="H493" s="190" t="s">
        <v>25</v>
      </c>
      <c r="I493" s="114" t="s">
        <v>375</v>
      </c>
      <c r="J493" s="114" t="s">
        <v>319</v>
      </c>
      <c r="K493" s="481" t="s">
        <v>1176</v>
      </c>
      <c r="L493" s="114" t="s">
        <v>29</v>
      </c>
      <c r="M493" s="474">
        <f t="shared" ref="M493:R493" si="55">M494</f>
        <v>705312</v>
      </c>
      <c r="N493" s="474">
        <f t="shared" si="55"/>
        <v>625952</v>
      </c>
      <c r="O493" s="474">
        <f t="shared" si="55"/>
        <v>871500</v>
      </c>
      <c r="P493" s="487">
        <f t="shared" si="55"/>
        <v>0</v>
      </c>
      <c r="Q493" s="486">
        <f t="shared" si="55"/>
        <v>0</v>
      </c>
      <c r="R493" s="486">
        <f t="shared" si="55"/>
        <v>0</v>
      </c>
      <c r="S493" s="962"/>
    </row>
    <row r="494" spans="1:22" s="198" customFormat="1" ht="160.5" customHeight="1">
      <c r="A494" s="949"/>
      <c r="B494" s="275"/>
      <c r="C494" s="601"/>
      <c r="D494" s="253"/>
      <c r="E494" s="639" t="s">
        <v>1177</v>
      </c>
      <c r="F494" s="190" t="s">
        <v>52</v>
      </c>
      <c r="G494" s="213">
        <v>45536</v>
      </c>
      <c r="H494" s="213" t="s">
        <v>25</v>
      </c>
      <c r="I494" s="33" t="s">
        <v>375</v>
      </c>
      <c r="J494" s="33" t="s">
        <v>319</v>
      </c>
      <c r="K494" s="483" t="s">
        <v>1176</v>
      </c>
      <c r="L494" s="33" t="s">
        <v>557</v>
      </c>
      <c r="M494" s="476">
        <v>705312</v>
      </c>
      <c r="N494" s="476">
        <v>625952</v>
      </c>
      <c r="O494" s="476">
        <v>871500</v>
      </c>
      <c r="P494" s="479">
        <v>0</v>
      </c>
      <c r="Q494" s="480">
        <v>0</v>
      </c>
      <c r="R494" s="480">
        <v>0</v>
      </c>
      <c r="S494" s="951">
        <v>3</v>
      </c>
    </row>
    <row r="495" spans="1:22" s="198" customFormat="1" ht="118.5" customHeight="1">
      <c r="A495" s="949"/>
      <c r="B495" s="274" t="s">
        <v>1178</v>
      </c>
      <c r="C495" s="604" t="s">
        <v>1179</v>
      </c>
      <c r="D495" s="252" t="s">
        <v>1081</v>
      </c>
      <c r="E495" s="647" t="s">
        <v>1180</v>
      </c>
      <c r="F495" s="749" t="s">
        <v>52</v>
      </c>
      <c r="G495" s="820">
        <v>45219</v>
      </c>
      <c r="H495" s="213" t="s">
        <v>25</v>
      </c>
      <c r="I495" s="114" t="s">
        <v>375</v>
      </c>
      <c r="J495" s="114" t="s">
        <v>319</v>
      </c>
      <c r="K495" s="481" t="s">
        <v>1181</v>
      </c>
      <c r="L495" s="114" t="s">
        <v>29</v>
      </c>
      <c r="M495" s="474">
        <f t="shared" ref="M495:R495" si="56">M496</f>
        <v>189300</v>
      </c>
      <c r="N495" s="474">
        <f t="shared" si="56"/>
        <v>189290</v>
      </c>
      <c r="O495" s="474">
        <f>O496</f>
        <v>396000</v>
      </c>
      <c r="P495" s="487">
        <f t="shared" si="56"/>
        <v>396000</v>
      </c>
      <c r="Q495" s="486">
        <f t="shared" si="56"/>
        <v>396000</v>
      </c>
      <c r="R495" s="486">
        <f t="shared" si="56"/>
        <v>396000</v>
      </c>
      <c r="S495" s="962"/>
    </row>
    <row r="496" spans="1:22" s="198" customFormat="1" ht="123" customHeight="1">
      <c r="A496" s="949"/>
      <c r="B496" s="272"/>
      <c r="C496" s="586"/>
      <c r="D496" s="253"/>
      <c r="E496" s="639" t="s">
        <v>1096</v>
      </c>
      <c r="F496" s="190" t="s">
        <v>52</v>
      </c>
      <c r="G496" s="213">
        <v>43831</v>
      </c>
      <c r="H496" s="213" t="s">
        <v>25</v>
      </c>
      <c r="I496" s="33" t="s">
        <v>375</v>
      </c>
      <c r="J496" s="33" t="s">
        <v>319</v>
      </c>
      <c r="K496" s="483" t="s">
        <v>1181</v>
      </c>
      <c r="L496" s="33" t="s">
        <v>454</v>
      </c>
      <c r="M496" s="476">
        <v>189300</v>
      </c>
      <c r="N496" s="476">
        <v>189290</v>
      </c>
      <c r="O496" s="476">
        <v>396000</v>
      </c>
      <c r="P496" s="479">
        <v>396000</v>
      </c>
      <c r="Q496" s="480">
        <v>396000</v>
      </c>
      <c r="R496" s="480">
        <v>396000</v>
      </c>
      <c r="S496" s="951">
        <v>3</v>
      </c>
    </row>
    <row r="497" spans="1:22" s="198" customFormat="1" ht="71.25" customHeight="1">
      <c r="A497" s="949"/>
      <c r="B497" s="529" t="s">
        <v>1182</v>
      </c>
      <c r="C497" s="607" t="s">
        <v>1094</v>
      </c>
      <c r="D497" s="252" t="s">
        <v>1081</v>
      </c>
      <c r="E497" s="643" t="s">
        <v>1095</v>
      </c>
      <c r="F497" s="247" t="s">
        <v>52</v>
      </c>
      <c r="G497" s="257">
        <v>39814</v>
      </c>
      <c r="H497" s="257" t="s">
        <v>1183</v>
      </c>
      <c r="I497" s="489" t="s">
        <v>375</v>
      </c>
      <c r="J497" s="489" t="s">
        <v>319</v>
      </c>
      <c r="K497" s="489" t="s">
        <v>383</v>
      </c>
      <c r="L497" s="489" t="s">
        <v>29</v>
      </c>
      <c r="M497" s="490">
        <f>M499+M498</f>
        <v>2716489.51</v>
      </c>
      <c r="N497" s="490">
        <f t="shared" ref="N497:R497" si="57">N499+N498</f>
        <v>2716489.51</v>
      </c>
      <c r="O497" s="490">
        <f t="shared" si="57"/>
        <v>5300000</v>
      </c>
      <c r="P497" s="490">
        <f t="shared" si="57"/>
        <v>4000000</v>
      </c>
      <c r="Q497" s="490">
        <f t="shared" si="57"/>
        <v>0</v>
      </c>
      <c r="R497" s="490">
        <f t="shared" si="57"/>
        <v>0</v>
      </c>
      <c r="S497" s="963"/>
    </row>
    <row r="498" spans="1:22" s="198" customFormat="1" ht="14.25" customHeight="1">
      <c r="A498" s="949"/>
      <c r="B498" s="274"/>
      <c r="C498" s="607"/>
      <c r="D498" s="256"/>
      <c r="E498" s="641"/>
      <c r="F498" s="248"/>
      <c r="G498" s="259"/>
      <c r="H498" s="259"/>
      <c r="I498" s="493"/>
      <c r="J498" s="261"/>
      <c r="K498" s="261"/>
      <c r="L498" s="261"/>
      <c r="M498" s="260"/>
      <c r="N498" s="260"/>
      <c r="O498" s="260"/>
      <c r="P498" s="260"/>
      <c r="Q498" s="260"/>
      <c r="R498" s="260"/>
      <c r="S498" s="961"/>
    </row>
    <row r="499" spans="1:22" s="198" customFormat="1" ht="120" customHeight="1">
      <c r="A499" s="949"/>
      <c r="B499" s="530"/>
      <c r="C499" s="607"/>
      <c r="D499" s="253"/>
      <c r="E499" s="639" t="s">
        <v>1096</v>
      </c>
      <c r="F499" s="191" t="s">
        <v>1097</v>
      </c>
      <c r="G499" s="215">
        <v>43831</v>
      </c>
      <c r="H499" s="215" t="s">
        <v>25</v>
      </c>
      <c r="I499" s="494" t="s">
        <v>375</v>
      </c>
      <c r="J499" s="494" t="s">
        <v>319</v>
      </c>
      <c r="K499" s="495" t="s">
        <v>383</v>
      </c>
      <c r="L499" s="494" t="s">
        <v>454</v>
      </c>
      <c r="M499" s="496">
        <v>2716489.51</v>
      </c>
      <c r="N499" s="496">
        <v>2716489.51</v>
      </c>
      <c r="O499" s="496">
        <v>5300000</v>
      </c>
      <c r="P499" s="497">
        <v>4000000</v>
      </c>
      <c r="Q499" s="496">
        <v>0</v>
      </c>
      <c r="R499" s="496">
        <v>0</v>
      </c>
      <c r="S499" s="966">
        <v>3</v>
      </c>
    </row>
    <row r="500" spans="1:22" s="198" customFormat="1" ht="165" customHeight="1">
      <c r="A500" s="949"/>
      <c r="B500" s="529" t="s">
        <v>1184</v>
      </c>
      <c r="C500" s="600" t="s">
        <v>1185</v>
      </c>
      <c r="D500" s="252" t="s">
        <v>1081</v>
      </c>
      <c r="E500" s="640" t="s">
        <v>1186</v>
      </c>
      <c r="F500" s="196" t="s">
        <v>52</v>
      </c>
      <c r="G500" s="215">
        <v>43580</v>
      </c>
      <c r="H500" s="215" t="s">
        <v>25</v>
      </c>
      <c r="I500" s="481" t="s">
        <v>375</v>
      </c>
      <c r="J500" s="481" t="s">
        <v>319</v>
      </c>
      <c r="K500" s="481" t="s">
        <v>1187</v>
      </c>
      <c r="L500" s="481" t="s">
        <v>29</v>
      </c>
      <c r="M500" s="474">
        <f>M501</f>
        <v>0</v>
      </c>
      <c r="N500" s="474">
        <f>N501</f>
        <v>0</v>
      </c>
      <c r="O500" s="474">
        <f>O501</f>
        <v>700000</v>
      </c>
      <c r="P500" s="482">
        <f>P501</f>
        <v>0</v>
      </c>
      <c r="Q500" s="474">
        <v>0</v>
      </c>
      <c r="R500" s="474">
        <v>0</v>
      </c>
      <c r="S500" s="953"/>
    </row>
    <row r="501" spans="1:22" s="198" customFormat="1" ht="64.5" customHeight="1">
      <c r="A501" s="949"/>
      <c r="B501" s="530"/>
      <c r="C501" s="601"/>
      <c r="D501" s="253"/>
      <c r="E501" s="640" t="s">
        <v>1188</v>
      </c>
      <c r="F501" s="191" t="s">
        <v>1189</v>
      </c>
      <c r="G501" s="217">
        <v>43496</v>
      </c>
      <c r="H501" s="217" t="s">
        <v>25</v>
      </c>
      <c r="I501" s="494" t="s">
        <v>375</v>
      </c>
      <c r="J501" s="494" t="s">
        <v>319</v>
      </c>
      <c r="K501" s="478" t="s">
        <v>1187</v>
      </c>
      <c r="L501" s="33" t="s">
        <v>888</v>
      </c>
      <c r="M501" s="480">
        <v>0</v>
      </c>
      <c r="N501" s="480">
        <v>0</v>
      </c>
      <c r="O501" s="479">
        <v>700000</v>
      </c>
      <c r="P501" s="479">
        <v>0</v>
      </c>
      <c r="Q501" s="480">
        <v>0</v>
      </c>
      <c r="R501" s="480">
        <v>0</v>
      </c>
      <c r="S501" s="951">
        <v>3</v>
      </c>
    </row>
    <row r="502" spans="1:22" s="198" customFormat="1" ht="79.5" customHeight="1">
      <c r="A502" s="949"/>
      <c r="B502" s="529" t="s">
        <v>1190</v>
      </c>
      <c r="C502" s="600" t="s">
        <v>1191</v>
      </c>
      <c r="D502" s="252" t="s">
        <v>1192</v>
      </c>
      <c r="E502" s="600" t="s">
        <v>1115</v>
      </c>
      <c r="F502" s="247" t="s">
        <v>52</v>
      </c>
      <c r="G502" s="257">
        <v>45685</v>
      </c>
      <c r="H502" s="247" t="s">
        <v>1073</v>
      </c>
      <c r="I502" s="16" t="s">
        <v>375</v>
      </c>
      <c r="J502" s="16" t="s">
        <v>319</v>
      </c>
      <c r="K502" s="481" t="s">
        <v>1193</v>
      </c>
      <c r="L502" s="114" t="s">
        <v>29</v>
      </c>
      <c r="M502" s="474">
        <f t="shared" ref="M502:R502" si="58">M503</f>
        <v>1200000</v>
      </c>
      <c r="N502" s="474">
        <f t="shared" si="58"/>
        <v>1200000</v>
      </c>
      <c r="O502" s="487">
        <f t="shared" si="58"/>
        <v>0</v>
      </c>
      <c r="P502" s="487">
        <f t="shared" si="58"/>
        <v>0</v>
      </c>
      <c r="Q502" s="486">
        <f t="shared" si="58"/>
        <v>0</v>
      </c>
      <c r="R502" s="486">
        <f t="shared" si="58"/>
        <v>0</v>
      </c>
      <c r="S502" s="962"/>
    </row>
    <row r="503" spans="1:22" s="198" customFormat="1" ht="22.5" customHeight="1">
      <c r="A503" s="949"/>
      <c r="B503" s="272"/>
      <c r="C503" s="586"/>
      <c r="D503" s="253"/>
      <c r="E503" s="601"/>
      <c r="F503" s="248"/>
      <c r="G503" s="258"/>
      <c r="H503" s="248"/>
      <c r="I503" s="206" t="s">
        <v>375</v>
      </c>
      <c r="J503" s="206" t="s">
        <v>319</v>
      </c>
      <c r="K503" s="483" t="s">
        <v>1193</v>
      </c>
      <c r="L503" s="485" t="s">
        <v>454</v>
      </c>
      <c r="M503" s="476">
        <v>1200000</v>
      </c>
      <c r="N503" s="476">
        <v>1200000</v>
      </c>
      <c r="O503" s="484">
        <v>0</v>
      </c>
      <c r="P503" s="484">
        <v>0</v>
      </c>
      <c r="Q503" s="476">
        <v>0</v>
      </c>
      <c r="R503" s="476">
        <v>0</v>
      </c>
      <c r="S503" s="953">
        <v>3</v>
      </c>
    </row>
    <row r="504" spans="1:22" s="198" customFormat="1" ht="79.5" customHeight="1">
      <c r="A504" s="949"/>
      <c r="B504" s="268" t="s">
        <v>1194</v>
      </c>
      <c r="C504" s="600" t="s">
        <v>1195</v>
      </c>
      <c r="D504" s="252" t="s">
        <v>1192</v>
      </c>
      <c r="E504" s="643" t="s">
        <v>1196</v>
      </c>
      <c r="F504" s="247" t="s">
        <v>52</v>
      </c>
      <c r="G504" s="257">
        <v>45642</v>
      </c>
      <c r="H504" s="257" t="s">
        <v>25</v>
      </c>
      <c r="I504" s="115" t="s">
        <v>375</v>
      </c>
      <c r="J504" s="115" t="s">
        <v>319</v>
      </c>
      <c r="K504" s="481" t="s">
        <v>1197</v>
      </c>
      <c r="L504" s="16" t="s">
        <v>29</v>
      </c>
      <c r="M504" s="474">
        <f t="shared" ref="M504:R504" si="59">M505</f>
        <v>63200</v>
      </c>
      <c r="N504" s="474">
        <f t="shared" si="59"/>
        <v>63200</v>
      </c>
      <c r="O504" s="482">
        <f t="shared" si="59"/>
        <v>0</v>
      </c>
      <c r="P504" s="482">
        <f t="shared" si="59"/>
        <v>0</v>
      </c>
      <c r="Q504" s="474">
        <f t="shared" si="59"/>
        <v>0</v>
      </c>
      <c r="R504" s="474">
        <f t="shared" si="59"/>
        <v>0</v>
      </c>
      <c r="S504" s="967"/>
    </row>
    <row r="505" spans="1:22" s="198" customFormat="1" ht="79.5" customHeight="1">
      <c r="A505" s="949"/>
      <c r="B505" s="269"/>
      <c r="C505" s="601"/>
      <c r="D505" s="253"/>
      <c r="E505" s="642"/>
      <c r="F505" s="248"/>
      <c r="G505" s="258"/>
      <c r="H505" s="258"/>
      <c r="I505" s="206" t="s">
        <v>375</v>
      </c>
      <c r="J505" s="206" t="s">
        <v>319</v>
      </c>
      <c r="K505" s="483" t="s">
        <v>1197</v>
      </c>
      <c r="L505" s="485" t="s">
        <v>454</v>
      </c>
      <c r="M505" s="476">
        <v>63200</v>
      </c>
      <c r="N505" s="476">
        <v>63200</v>
      </c>
      <c r="O505" s="484">
        <v>0</v>
      </c>
      <c r="P505" s="484">
        <v>0</v>
      </c>
      <c r="Q505" s="476">
        <v>0</v>
      </c>
      <c r="R505" s="476">
        <v>0</v>
      </c>
      <c r="S505" s="953">
        <v>3</v>
      </c>
    </row>
    <row r="506" spans="1:22" s="198" customFormat="1" ht="68.25" customHeight="1">
      <c r="A506" s="949"/>
      <c r="B506" s="524" t="s">
        <v>1198</v>
      </c>
      <c r="C506" s="600" t="s">
        <v>1199</v>
      </c>
      <c r="D506" s="252" t="s">
        <v>1200</v>
      </c>
      <c r="E506" s="612" t="s">
        <v>1095</v>
      </c>
      <c r="F506" s="247" t="s">
        <v>52</v>
      </c>
      <c r="G506" s="257">
        <v>39814</v>
      </c>
      <c r="H506" s="257" t="s">
        <v>25</v>
      </c>
      <c r="I506" s="481" t="s">
        <v>375</v>
      </c>
      <c r="J506" s="481" t="s">
        <v>319</v>
      </c>
      <c r="K506" s="481" t="s">
        <v>1126</v>
      </c>
      <c r="L506" s="481" t="s">
        <v>29</v>
      </c>
      <c r="M506" s="474">
        <f t="shared" ref="M506:R506" si="60">M507+M508</f>
        <v>652500</v>
      </c>
      <c r="N506" s="474">
        <f t="shared" si="60"/>
        <v>635881</v>
      </c>
      <c r="O506" s="474">
        <f t="shared" si="60"/>
        <v>1050000</v>
      </c>
      <c r="P506" s="474">
        <f t="shared" si="60"/>
        <v>1050000</v>
      </c>
      <c r="Q506" s="474">
        <f t="shared" si="60"/>
        <v>1050000</v>
      </c>
      <c r="R506" s="474">
        <f t="shared" si="60"/>
        <v>1050000</v>
      </c>
      <c r="S506" s="967"/>
    </row>
    <row r="507" spans="1:22" s="198" customFormat="1" ht="50.25" customHeight="1">
      <c r="A507" s="949"/>
      <c r="B507" s="528"/>
      <c r="C507" s="604"/>
      <c r="D507" s="253"/>
      <c r="E507" s="613"/>
      <c r="F507" s="248"/>
      <c r="G507" s="258"/>
      <c r="H507" s="258"/>
      <c r="I507" s="485" t="s">
        <v>375</v>
      </c>
      <c r="J507" s="485" t="s">
        <v>319</v>
      </c>
      <c r="K507" s="483" t="s">
        <v>1126</v>
      </c>
      <c r="L507" s="485" t="s">
        <v>454</v>
      </c>
      <c r="M507" s="476">
        <v>652500</v>
      </c>
      <c r="N507" s="476">
        <v>635881</v>
      </c>
      <c r="O507" s="476">
        <v>0</v>
      </c>
      <c r="P507" s="484">
        <v>0</v>
      </c>
      <c r="Q507" s="476">
        <v>0</v>
      </c>
      <c r="R507" s="476">
        <v>0</v>
      </c>
      <c r="S507" s="953">
        <v>3</v>
      </c>
    </row>
    <row r="508" spans="1:22" s="198" customFormat="1" ht="97.5" customHeight="1">
      <c r="A508" s="949"/>
      <c r="B508" s="526"/>
      <c r="C508" s="601"/>
      <c r="D508" s="193" t="s">
        <v>1201</v>
      </c>
      <c r="E508" s="648" t="s">
        <v>1128</v>
      </c>
      <c r="F508" s="190" t="s">
        <v>52</v>
      </c>
      <c r="G508" s="213">
        <v>41367</v>
      </c>
      <c r="H508" s="213" t="s">
        <v>25</v>
      </c>
      <c r="I508" s="206" t="s">
        <v>375</v>
      </c>
      <c r="J508" s="206" t="s">
        <v>319</v>
      </c>
      <c r="K508" s="207">
        <v>910121940</v>
      </c>
      <c r="L508" s="206">
        <v>612</v>
      </c>
      <c r="M508" s="208">
        <v>0</v>
      </c>
      <c r="N508" s="208">
        <v>0</v>
      </c>
      <c r="O508" s="208">
        <v>1050000</v>
      </c>
      <c r="P508" s="208">
        <v>1050000</v>
      </c>
      <c r="Q508" s="208">
        <v>1050000</v>
      </c>
      <c r="R508" s="208">
        <v>1050000</v>
      </c>
      <c r="S508" s="953">
        <v>3</v>
      </c>
    </row>
    <row r="509" spans="1:22" s="198" customFormat="1" ht="40.5" customHeight="1">
      <c r="A509" s="949"/>
      <c r="B509" s="524" t="s">
        <v>1202</v>
      </c>
      <c r="C509" s="600" t="s">
        <v>1203</v>
      </c>
      <c r="D509" s="252" t="s">
        <v>1081</v>
      </c>
      <c r="E509" s="643" t="s">
        <v>1111</v>
      </c>
      <c r="F509" s="247" t="s">
        <v>52</v>
      </c>
      <c r="G509" s="257">
        <v>43894</v>
      </c>
      <c r="H509" s="257" t="s">
        <v>25</v>
      </c>
      <c r="I509" s="481" t="s">
        <v>375</v>
      </c>
      <c r="J509" s="481" t="s">
        <v>319</v>
      </c>
      <c r="K509" s="498" t="s">
        <v>1112</v>
      </c>
      <c r="L509" s="481" t="s">
        <v>29</v>
      </c>
      <c r="M509" s="474">
        <f>SUM(M510:M513)</f>
        <v>319157700</v>
      </c>
      <c r="N509" s="474">
        <f>N510</f>
        <v>319157700</v>
      </c>
      <c r="O509" s="474">
        <f>O510</f>
        <v>315971000</v>
      </c>
      <c r="P509" s="474">
        <f>P510</f>
        <v>327998310</v>
      </c>
      <c r="Q509" s="474">
        <f>Q510</f>
        <v>347741190</v>
      </c>
      <c r="R509" s="474">
        <f>R510</f>
        <v>347741190</v>
      </c>
      <c r="S509" s="967"/>
      <c r="V509" s="209"/>
    </row>
    <row r="510" spans="1:22" s="198" customFormat="1" ht="15">
      <c r="A510" s="949"/>
      <c r="B510" s="528"/>
      <c r="C510" s="604"/>
      <c r="D510" s="256"/>
      <c r="E510" s="641"/>
      <c r="F510" s="251"/>
      <c r="G510" s="259"/>
      <c r="H510" s="259"/>
      <c r="I510" s="491" t="s">
        <v>375</v>
      </c>
      <c r="J510" s="491" t="s">
        <v>319</v>
      </c>
      <c r="K510" s="491" t="s">
        <v>1112</v>
      </c>
      <c r="L510" s="491" t="s">
        <v>461</v>
      </c>
      <c r="M510" s="492">
        <v>319157700</v>
      </c>
      <c r="N510" s="492">
        <v>319157700</v>
      </c>
      <c r="O510" s="492">
        <v>315971000</v>
      </c>
      <c r="P510" s="492">
        <v>327998310</v>
      </c>
      <c r="Q510" s="492">
        <v>347741190</v>
      </c>
      <c r="R510" s="492">
        <v>347741190</v>
      </c>
      <c r="S510" s="963">
        <v>3</v>
      </c>
    </row>
    <row r="511" spans="1:22" s="198" customFormat="1" ht="15">
      <c r="A511" s="949"/>
      <c r="B511" s="528"/>
      <c r="C511" s="604"/>
      <c r="D511" s="256"/>
      <c r="E511" s="641"/>
      <c r="F511" s="251"/>
      <c r="G511" s="259"/>
      <c r="H511" s="259"/>
      <c r="I511" s="266"/>
      <c r="J511" s="266"/>
      <c r="K511" s="266"/>
      <c r="L511" s="266"/>
      <c r="M511" s="267"/>
      <c r="N511" s="267"/>
      <c r="O511" s="267"/>
      <c r="P511" s="267"/>
      <c r="Q511" s="267"/>
      <c r="R511" s="267"/>
      <c r="S511" s="960"/>
    </row>
    <row r="512" spans="1:22" s="198" customFormat="1" ht="18.75" customHeight="1">
      <c r="A512" s="949"/>
      <c r="B512" s="528"/>
      <c r="C512" s="604"/>
      <c r="D512" s="256"/>
      <c r="E512" s="641"/>
      <c r="F512" s="251"/>
      <c r="G512" s="259"/>
      <c r="H512" s="259"/>
      <c r="I512" s="266"/>
      <c r="J512" s="266"/>
      <c r="K512" s="266"/>
      <c r="L512" s="266"/>
      <c r="M512" s="267"/>
      <c r="N512" s="267"/>
      <c r="O512" s="267"/>
      <c r="P512" s="267"/>
      <c r="Q512" s="267"/>
      <c r="R512" s="267"/>
      <c r="S512" s="960"/>
    </row>
    <row r="513" spans="1:19" s="198" customFormat="1" ht="19.5" customHeight="1">
      <c r="A513" s="949"/>
      <c r="B513" s="528"/>
      <c r="C513" s="604"/>
      <c r="D513" s="256"/>
      <c r="E513" s="641"/>
      <c r="F513" s="251"/>
      <c r="G513" s="259"/>
      <c r="H513" s="259"/>
      <c r="I513" s="266"/>
      <c r="J513" s="266"/>
      <c r="K513" s="266"/>
      <c r="L513" s="266"/>
      <c r="M513" s="267"/>
      <c r="N513" s="267"/>
      <c r="O513" s="267"/>
      <c r="P513" s="267"/>
      <c r="Q513" s="267"/>
      <c r="R513" s="267"/>
      <c r="S513" s="960"/>
    </row>
    <row r="514" spans="1:19" s="198" customFormat="1" ht="35.25" customHeight="1">
      <c r="A514" s="949"/>
      <c r="B514" s="526"/>
      <c r="C514" s="601"/>
      <c r="D514" s="253"/>
      <c r="E514" s="642"/>
      <c r="F514" s="248"/>
      <c r="G514" s="258"/>
      <c r="H514" s="258"/>
      <c r="I514" s="261"/>
      <c r="J514" s="261"/>
      <c r="K514" s="261"/>
      <c r="L514" s="261"/>
      <c r="M514" s="260"/>
      <c r="N514" s="260"/>
      <c r="O514" s="260"/>
      <c r="P514" s="260"/>
      <c r="Q514" s="260"/>
      <c r="R514" s="260"/>
      <c r="S514" s="961"/>
    </row>
    <row r="515" spans="1:19" s="198" customFormat="1" ht="59.25" customHeight="1">
      <c r="A515" s="949"/>
      <c r="B515" s="524" t="s">
        <v>1204</v>
      </c>
      <c r="C515" s="600" t="s">
        <v>1205</v>
      </c>
      <c r="D515" s="252" t="s">
        <v>1081</v>
      </c>
      <c r="E515" s="643" t="s">
        <v>1206</v>
      </c>
      <c r="F515" s="247" t="s">
        <v>52</v>
      </c>
      <c r="G515" s="257">
        <v>44927</v>
      </c>
      <c r="H515" s="257" t="s">
        <v>25</v>
      </c>
      <c r="I515" s="477" t="s">
        <v>375</v>
      </c>
      <c r="J515" s="477" t="s">
        <v>319</v>
      </c>
      <c r="K515" s="477" t="s">
        <v>1207</v>
      </c>
      <c r="L515" s="477" t="s">
        <v>29</v>
      </c>
      <c r="M515" s="474">
        <f t="shared" ref="M515:R515" si="61">M516</f>
        <v>26772900</v>
      </c>
      <c r="N515" s="474">
        <f t="shared" si="61"/>
        <v>26772900</v>
      </c>
      <c r="O515" s="474">
        <f t="shared" si="61"/>
        <v>0</v>
      </c>
      <c r="P515" s="487">
        <f t="shared" si="61"/>
        <v>0</v>
      </c>
      <c r="Q515" s="486">
        <f t="shared" si="61"/>
        <v>0</v>
      </c>
      <c r="R515" s="486">
        <f t="shared" si="61"/>
        <v>0</v>
      </c>
      <c r="S515" s="962"/>
    </row>
    <row r="516" spans="1:19" s="198" customFormat="1" ht="33" customHeight="1">
      <c r="A516" s="949"/>
      <c r="B516" s="528"/>
      <c r="C516" s="604"/>
      <c r="D516" s="256"/>
      <c r="E516" s="641"/>
      <c r="F516" s="251"/>
      <c r="G516" s="259"/>
      <c r="H516" s="259"/>
      <c r="I516" s="478" t="s">
        <v>375</v>
      </c>
      <c r="J516" s="478" t="s">
        <v>319</v>
      </c>
      <c r="K516" s="478" t="s">
        <v>1207</v>
      </c>
      <c r="L516" s="478" t="s">
        <v>454</v>
      </c>
      <c r="M516" s="480">
        <v>26772900</v>
      </c>
      <c r="N516" s="480">
        <v>26772900</v>
      </c>
      <c r="O516" s="480">
        <v>0</v>
      </c>
      <c r="P516" s="480">
        <v>0</v>
      </c>
      <c r="Q516" s="480">
        <v>0</v>
      </c>
      <c r="R516" s="480">
        <v>0</v>
      </c>
      <c r="S516" s="951">
        <v>3</v>
      </c>
    </row>
    <row r="517" spans="1:19" s="198" customFormat="1" ht="30.75" customHeight="1">
      <c r="A517" s="949"/>
      <c r="B517" s="528"/>
      <c r="C517" s="604"/>
      <c r="D517" s="256"/>
      <c r="E517" s="641"/>
      <c r="F517" s="251"/>
      <c r="G517" s="259"/>
      <c r="H517" s="259"/>
      <c r="I517" s="477" t="s">
        <v>375</v>
      </c>
      <c r="J517" s="477" t="s">
        <v>319</v>
      </c>
      <c r="K517" s="477" t="s">
        <v>1208</v>
      </c>
      <c r="L517" s="477" t="s">
        <v>454</v>
      </c>
      <c r="M517" s="474">
        <f t="shared" ref="M517:R517" si="62">M518</f>
        <v>0</v>
      </c>
      <c r="N517" s="474">
        <f t="shared" si="62"/>
        <v>0</v>
      </c>
      <c r="O517" s="474">
        <f t="shared" si="62"/>
        <v>32079700</v>
      </c>
      <c r="P517" s="487">
        <f t="shared" si="62"/>
        <v>31102800</v>
      </c>
      <c r="Q517" s="486">
        <f t="shared" si="62"/>
        <v>30585400</v>
      </c>
      <c r="R517" s="486">
        <f t="shared" si="62"/>
        <v>30585400</v>
      </c>
      <c r="S517" s="951"/>
    </row>
    <row r="518" spans="1:19" s="198" customFormat="1" ht="51" customHeight="1">
      <c r="A518" s="949"/>
      <c r="B518" s="526"/>
      <c r="C518" s="601"/>
      <c r="D518" s="253"/>
      <c r="E518" s="642"/>
      <c r="F518" s="248"/>
      <c r="G518" s="258"/>
      <c r="H518" s="258"/>
      <c r="I518" s="478" t="s">
        <v>375</v>
      </c>
      <c r="J518" s="478" t="s">
        <v>319</v>
      </c>
      <c r="K518" s="478" t="s">
        <v>1208</v>
      </c>
      <c r="L518" s="478" t="s">
        <v>454</v>
      </c>
      <c r="M518" s="476">
        <v>0</v>
      </c>
      <c r="N518" s="476">
        <v>0</v>
      </c>
      <c r="O518" s="476">
        <v>32079700</v>
      </c>
      <c r="P518" s="479">
        <v>31102800</v>
      </c>
      <c r="Q518" s="480">
        <v>30585400</v>
      </c>
      <c r="R518" s="480">
        <v>30585400</v>
      </c>
      <c r="S518" s="951">
        <v>3</v>
      </c>
    </row>
    <row r="519" spans="1:19" s="198" customFormat="1" ht="49.5" customHeight="1">
      <c r="A519" s="949"/>
      <c r="B519" s="524" t="s">
        <v>1209</v>
      </c>
      <c r="C519" s="600" t="s">
        <v>1210</v>
      </c>
      <c r="D519" s="252" t="s">
        <v>1081</v>
      </c>
      <c r="E519" s="643" t="s">
        <v>1211</v>
      </c>
      <c r="F519" s="247" t="s">
        <v>52</v>
      </c>
      <c r="G519" s="257">
        <v>45548</v>
      </c>
      <c r="H519" s="257" t="s">
        <v>25</v>
      </c>
      <c r="I519" s="477" t="s">
        <v>375</v>
      </c>
      <c r="J519" s="477" t="s">
        <v>319</v>
      </c>
      <c r="K519" s="477" t="s">
        <v>1212</v>
      </c>
      <c r="L519" s="477" t="s">
        <v>29</v>
      </c>
      <c r="M519" s="474">
        <f>M520+M521</f>
        <v>190700</v>
      </c>
      <c r="N519" s="474">
        <f>N520+N521</f>
        <v>190700</v>
      </c>
      <c r="O519" s="474">
        <f>O521+O520</f>
        <v>625000</v>
      </c>
      <c r="P519" s="487">
        <f>P521+P520</f>
        <v>625000</v>
      </c>
      <c r="Q519" s="486">
        <f>Q521+Q520</f>
        <v>625000</v>
      </c>
      <c r="R519" s="486">
        <f>R521+R520</f>
        <v>625000</v>
      </c>
      <c r="S519" s="962"/>
    </row>
    <row r="520" spans="1:19" s="198" customFormat="1" ht="49.5" customHeight="1">
      <c r="A520" s="949"/>
      <c r="B520" s="528"/>
      <c r="C520" s="604"/>
      <c r="D520" s="256"/>
      <c r="E520" s="641"/>
      <c r="F520" s="251"/>
      <c r="G520" s="259"/>
      <c r="H520" s="259"/>
      <c r="I520" s="478" t="s">
        <v>375</v>
      </c>
      <c r="J520" s="478" t="s">
        <v>319</v>
      </c>
      <c r="K520" s="478" t="s">
        <v>1212</v>
      </c>
      <c r="L520" s="478" t="s">
        <v>454</v>
      </c>
      <c r="M520" s="476">
        <v>0</v>
      </c>
      <c r="N520" s="476">
        <v>0</v>
      </c>
      <c r="O520" s="476">
        <v>625000</v>
      </c>
      <c r="P520" s="479">
        <v>625000</v>
      </c>
      <c r="Q520" s="480">
        <v>625000</v>
      </c>
      <c r="R520" s="480">
        <v>625000</v>
      </c>
      <c r="S520" s="962">
        <v>3</v>
      </c>
    </row>
    <row r="521" spans="1:19" s="198" customFormat="1" ht="67.5" customHeight="1">
      <c r="A521" s="949"/>
      <c r="B521" s="526"/>
      <c r="C521" s="601"/>
      <c r="D521" s="253"/>
      <c r="E521" s="642"/>
      <c r="F521" s="248"/>
      <c r="G521" s="258"/>
      <c r="H521" s="258"/>
      <c r="I521" s="478" t="s">
        <v>375</v>
      </c>
      <c r="J521" s="478" t="s">
        <v>319</v>
      </c>
      <c r="K521" s="478" t="s">
        <v>1213</v>
      </c>
      <c r="L521" s="478" t="s">
        <v>454</v>
      </c>
      <c r="M521" s="476">
        <v>190700</v>
      </c>
      <c r="N521" s="476">
        <v>190700</v>
      </c>
      <c r="O521" s="476">
        <v>0</v>
      </c>
      <c r="P521" s="479">
        <v>0</v>
      </c>
      <c r="Q521" s="480">
        <v>0</v>
      </c>
      <c r="R521" s="480">
        <v>0</v>
      </c>
      <c r="S521" s="951">
        <v>3</v>
      </c>
    </row>
    <row r="522" spans="1:19" s="198" customFormat="1" ht="49.5" customHeight="1">
      <c r="A522" s="949"/>
      <c r="B522" s="524" t="s">
        <v>1214</v>
      </c>
      <c r="C522" s="600" t="s">
        <v>1215</v>
      </c>
      <c r="D522" s="349" t="s">
        <v>1081</v>
      </c>
      <c r="E522" s="643" t="s">
        <v>1216</v>
      </c>
      <c r="F522" s="247" t="s">
        <v>52</v>
      </c>
      <c r="G522" s="257">
        <v>45163</v>
      </c>
      <c r="H522" s="257" t="s">
        <v>25</v>
      </c>
      <c r="I522" s="477" t="s">
        <v>375</v>
      </c>
      <c r="J522" s="477" t="s">
        <v>319</v>
      </c>
      <c r="K522" s="477" t="s">
        <v>1217</v>
      </c>
      <c r="L522" s="477" t="s">
        <v>29</v>
      </c>
      <c r="M522" s="474">
        <f t="shared" ref="M522:R522" si="63">M523</f>
        <v>2104200</v>
      </c>
      <c r="N522" s="474">
        <f t="shared" si="63"/>
        <v>2104200</v>
      </c>
      <c r="O522" s="474">
        <f t="shared" si="63"/>
        <v>0</v>
      </c>
      <c r="P522" s="474">
        <f t="shared" si="63"/>
        <v>0</v>
      </c>
      <c r="Q522" s="474">
        <f t="shared" si="63"/>
        <v>0</v>
      </c>
      <c r="R522" s="474">
        <f t="shared" si="63"/>
        <v>0</v>
      </c>
      <c r="S522" s="962"/>
    </row>
    <row r="523" spans="1:19" s="198" customFormat="1" ht="38.25" customHeight="1">
      <c r="A523" s="949"/>
      <c r="B523" s="526"/>
      <c r="C523" s="604"/>
      <c r="D523" s="379"/>
      <c r="E523" s="641"/>
      <c r="F523" s="251"/>
      <c r="G523" s="259"/>
      <c r="H523" s="259"/>
      <c r="I523" s="478" t="s">
        <v>375</v>
      </c>
      <c r="J523" s="478" t="s">
        <v>319</v>
      </c>
      <c r="K523" s="478" t="s">
        <v>1217</v>
      </c>
      <c r="L523" s="478" t="s">
        <v>454</v>
      </c>
      <c r="M523" s="480">
        <v>2104200</v>
      </c>
      <c r="N523" s="480">
        <v>2104200</v>
      </c>
      <c r="O523" s="480">
        <v>0</v>
      </c>
      <c r="P523" s="480">
        <v>0</v>
      </c>
      <c r="Q523" s="480">
        <v>0</v>
      </c>
      <c r="R523" s="480">
        <v>0</v>
      </c>
      <c r="S523" s="968">
        <v>3</v>
      </c>
    </row>
    <row r="524" spans="1:19" s="198" customFormat="1" ht="38.25" customHeight="1">
      <c r="A524" s="949"/>
      <c r="B524" s="524" t="s">
        <v>1214</v>
      </c>
      <c r="C524" s="604"/>
      <c r="D524" s="379"/>
      <c r="E524" s="641"/>
      <c r="F524" s="251"/>
      <c r="G524" s="259"/>
      <c r="H524" s="259"/>
      <c r="I524" s="477" t="s">
        <v>375</v>
      </c>
      <c r="J524" s="477" t="s">
        <v>319</v>
      </c>
      <c r="K524" s="477" t="s">
        <v>1218</v>
      </c>
      <c r="L524" s="477" t="s">
        <v>29</v>
      </c>
      <c r="M524" s="474">
        <f t="shared" ref="M524:R524" si="64">M525+M526</f>
        <v>0</v>
      </c>
      <c r="N524" s="474">
        <f t="shared" si="64"/>
        <v>0</v>
      </c>
      <c r="O524" s="474">
        <f t="shared" si="64"/>
        <v>2110500</v>
      </c>
      <c r="P524" s="487">
        <f t="shared" si="64"/>
        <v>2142500</v>
      </c>
      <c r="Q524" s="486">
        <f t="shared" si="64"/>
        <v>2181300</v>
      </c>
      <c r="R524" s="486">
        <f t="shared" si="64"/>
        <v>2181300</v>
      </c>
      <c r="S524" s="951"/>
    </row>
    <row r="525" spans="1:19" s="198" customFormat="1" ht="38.25" customHeight="1">
      <c r="A525" s="949"/>
      <c r="B525" s="526"/>
      <c r="C525" s="604"/>
      <c r="D525" s="379"/>
      <c r="E525" s="641"/>
      <c r="F525" s="251"/>
      <c r="G525" s="259"/>
      <c r="H525" s="259"/>
      <c r="I525" s="478" t="s">
        <v>375</v>
      </c>
      <c r="J525" s="478" t="s">
        <v>319</v>
      </c>
      <c r="K525" s="478" t="s">
        <v>1218</v>
      </c>
      <c r="L525" s="478" t="s">
        <v>454</v>
      </c>
      <c r="M525" s="476">
        <v>0</v>
      </c>
      <c r="N525" s="476">
        <v>0</v>
      </c>
      <c r="O525" s="476">
        <v>2068300</v>
      </c>
      <c r="P525" s="479">
        <v>2099700</v>
      </c>
      <c r="Q525" s="480">
        <v>2115900</v>
      </c>
      <c r="R525" s="480">
        <v>2115900</v>
      </c>
      <c r="S525" s="951">
        <v>3</v>
      </c>
    </row>
    <row r="526" spans="1:19" s="198" customFormat="1" ht="34.5" customHeight="1">
      <c r="A526" s="949"/>
      <c r="B526" s="532" t="s">
        <v>1219</v>
      </c>
      <c r="C526" s="601"/>
      <c r="D526" s="275"/>
      <c r="E526" s="642"/>
      <c r="F526" s="248"/>
      <c r="G526" s="258"/>
      <c r="H526" s="258"/>
      <c r="I526" s="478" t="s">
        <v>375</v>
      </c>
      <c r="J526" s="478" t="s">
        <v>319</v>
      </c>
      <c r="K526" s="478" t="s">
        <v>1218</v>
      </c>
      <c r="L526" s="478" t="s">
        <v>454</v>
      </c>
      <c r="M526" s="476">
        <v>0</v>
      </c>
      <c r="N526" s="476">
        <v>0</v>
      </c>
      <c r="O526" s="476">
        <v>42200</v>
      </c>
      <c r="P526" s="479">
        <v>42800</v>
      </c>
      <c r="Q526" s="480">
        <v>65400</v>
      </c>
      <c r="R526" s="480">
        <v>65400</v>
      </c>
      <c r="S526" s="951">
        <v>3</v>
      </c>
    </row>
    <row r="527" spans="1:19" s="198" customFormat="1" ht="88.5" customHeight="1">
      <c r="A527" s="949"/>
      <c r="B527" s="524" t="s">
        <v>1220</v>
      </c>
      <c r="C527" s="600" t="s">
        <v>1221</v>
      </c>
      <c r="D527" s="252" t="s">
        <v>1222</v>
      </c>
      <c r="E527" s="639" t="s">
        <v>1223</v>
      </c>
      <c r="F527" s="190" t="s">
        <v>52</v>
      </c>
      <c r="G527" s="213">
        <v>43466</v>
      </c>
      <c r="H527" s="213" t="s">
        <v>25</v>
      </c>
      <c r="I527" s="477" t="s">
        <v>375</v>
      </c>
      <c r="J527" s="477" t="s">
        <v>319</v>
      </c>
      <c r="K527" s="477" t="s">
        <v>1224</v>
      </c>
      <c r="L527" s="477" t="s">
        <v>29</v>
      </c>
      <c r="M527" s="474">
        <f>M528</f>
        <v>946000</v>
      </c>
      <c r="N527" s="474">
        <f t="shared" ref="N527:R527" si="65">N528</f>
        <v>946000</v>
      </c>
      <c r="O527" s="474">
        <f t="shared" si="65"/>
        <v>1086000</v>
      </c>
      <c r="P527" s="474">
        <f t="shared" si="65"/>
        <v>1086000</v>
      </c>
      <c r="Q527" s="474">
        <f t="shared" si="65"/>
        <v>1086000</v>
      </c>
      <c r="R527" s="474">
        <f t="shared" si="65"/>
        <v>1086000</v>
      </c>
      <c r="S527" s="962"/>
    </row>
    <row r="528" spans="1:19" s="198" customFormat="1" ht="92.25" customHeight="1">
      <c r="A528" s="949"/>
      <c r="B528" s="526"/>
      <c r="C528" s="601"/>
      <c r="D528" s="253"/>
      <c r="E528" s="638" t="s">
        <v>1225</v>
      </c>
      <c r="F528" s="196" t="s">
        <v>52</v>
      </c>
      <c r="G528" s="215">
        <v>45685</v>
      </c>
      <c r="H528" s="822" t="s">
        <v>1073</v>
      </c>
      <c r="I528" s="478" t="s">
        <v>375</v>
      </c>
      <c r="J528" s="478" t="s">
        <v>319</v>
      </c>
      <c r="K528" s="478" t="s">
        <v>1224</v>
      </c>
      <c r="L528" s="478" t="s">
        <v>461</v>
      </c>
      <c r="M528" s="476">
        <v>946000</v>
      </c>
      <c r="N528" s="476">
        <v>946000</v>
      </c>
      <c r="O528" s="476">
        <v>1086000</v>
      </c>
      <c r="P528" s="479">
        <v>1086000</v>
      </c>
      <c r="Q528" s="480">
        <v>1086000</v>
      </c>
      <c r="R528" s="480">
        <v>1086000</v>
      </c>
      <c r="S528" s="951">
        <v>3</v>
      </c>
    </row>
    <row r="529" spans="1:21" s="198" customFormat="1" ht="72.75" customHeight="1">
      <c r="A529" s="949"/>
      <c r="B529" s="524" t="s">
        <v>1226</v>
      </c>
      <c r="C529" s="600" t="s">
        <v>1227</v>
      </c>
      <c r="D529" s="252" t="s">
        <v>1228</v>
      </c>
      <c r="E529" s="643" t="s">
        <v>1229</v>
      </c>
      <c r="F529" s="247" t="s">
        <v>52</v>
      </c>
      <c r="G529" s="257">
        <v>43466</v>
      </c>
      <c r="H529" s="257" t="s">
        <v>25</v>
      </c>
      <c r="I529" s="488" t="s">
        <v>375</v>
      </c>
      <c r="J529" s="477" t="s">
        <v>319</v>
      </c>
      <c r="K529" s="477" t="s">
        <v>1230</v>
      </c>
      <c r="L529" s="477" t="s">
        <v>29</v>
      </c>
      <c r="M529" s="474">
        <f t="shared" ref="M529:R529" si="66">M530</f>
        <v>282600</v>
      </c>
      <c r="N529" s="474">
        <f t="shared" si="66"/>
        <v>282600</v>
      </c>
      <c r="O529" s="474">
        <f t="shared" si="66"/>
        <v>271500</v>
      </c>
      <c r="P529" s="499">
        <f t="shared" si="66"/>
        <v>271500</v>
      </c>
      <c r="Q529" s="500">
        <f t="shared" si="66"/>
        <v>271500</v>
      </c>
      <c r="R529" s="500">
        <f t="shared" si="66"/>
        <v>271500</v>
      </c>
      <c r="S529" s="969"/>
    </row>
    <row r="530" spans="1:21" s="198" customFormat="1" ht="30.75" customHeight="1">
      <c r="A530" s="949"/>
      <c r="B530" s="526"/>
      <c r="C530" s="601"/>
      <c r="D530" s="253"/>
      <c r="E530" s="642"/>
      <c r="F530" s="248"/>
      <c r="G530" s="258"/>
      <c r="H530" s="258"/>
      <c r="I530" s="478" t="s">
        <v>375</v>
      </c>
      <c r="J530" s="478" t="s">
        <v>319</v>
      </c>
      <c r="K530" s="478" t="s">
        <v>1230</v>
      </c>
      <c r="L530" s="478" t="s">
        <v>461</v>
      </c>
      <c r="M530" s="476">
        <v>282600</v>
      </c>
      <c r="N530" s="476">
        <v>282600</v>
      </c>
      <c r="O530" s="476">
        <v>271500</v>
      </c>
      <c r="P530" s="479">
        <v>271500</v>
      </c>
      <c r="Q530" s="480">
        <v>271500</v>
      </c>
      <c r="R530" s="480">
        <v>271500</v>
      </c>
      <c r="S530" s="951">
        <v>3</v>
      </c>
    </row>
    <row r="531" spans="1:21" s="198" customFormat="1" ht="94.5" customHeight="1">
      <c r="A531" s="949"/>
      <c r="B531" s="524" t="s">
        <v>1231</v>
      </c>
      <c r="C531" s="600" t="s">
        <v>1232</v>
      </c>
      <c r="D531" s="252" t="s">
        <v>1233</v>
      </c>
      <c r="E531" s="638" t="s">
        <v>1095</v>
      </c>
      <c r="F531" s="211" t="s">
        <v>52</v>
      </c>
      <c r="G531" s="750">
        <v>39814</v>
      </c>
      <c r="H531" s="750" t="s">
        <v>25</v>
      </c>
      <c r="I531" s="481" t="s">
        <v>375</v>
      </c>
      <c r="J531" s="481" t="s">
        <v>319</v>
      </c>
      <c r="K531" s="481" t="s">
        <v>1234</v>
      </c>
      <c r="L531" s="481" t="s">
        <v>29</v>
      </c>
      <c r="M531" s="474">
        <f>+M532</f>
        <v>14210100</v>
      </c>
      <c r="N531" s="474">
        <f t="shared" ref="N531:R531" si="67">+N532</f>
        <v>14210100</v>
      </c>
      <c r="O531" s="474">
        <f t="shared" si="67"/>
        <v>20462000</v>
      </c>
      <c r="P531" s="474">
        <f t="shared" si="67"/>
        <v>20462000</v>
      </c>
      <c r="Q531" s="474">
        <f t="shared" si="67"/>
        <v>20462000</v>
      </c>
      <c r="R531" s="474">
        <f t="shared" si="67"/>
        <v>20462000</v>
      </c>
      <c r="S531" s="969"/>
    </row>
    <row r="532" spans="1:21" s="198" customFormat="1" ht="99" customHeight="1">
      <c r="A532" s="949"/>
      <c r="B532" s="526"/>
      <c r="C532" s="601"/>
      <c r="D532" s="253"/>
      <c r="E532" s="640" t="s">
        <v>1235</v>
      </c>
      <c r="F532" s="193" t="s">
        <v>52</v>
      </c>
      <c r="G532" s="194">
        <v>45658</v>
      </c>
      <c r="H532" s="194" t="s">
        <v>25</v>
      </c>
      <c r="I532" s="207" t="s">
        <v>375</v>
      </c>
      <c r="J532" s="125" t="s">
        <v>319</v>
      </c>
      <c r="K532" s="125" t="s">
        <v>1234</v>
      </c>
      <c r="L532" s="125" t="s">
        <v>454</v>
      </c>
      <c r="M532" s="210">
        <v>14210100</v>
      </c>
      <c r="N532" s="210">
        <v>14210100</v>
      </c>
      <c r="O532" s="210">
        <v>20462000</v>
      </c>
      <c r="P532" s="210">
        <v>20462000</v>
      </c>
      <c r="Q532" s="210">
        <v>20462000</v>
      </c>
      <c r="R532" s="210">
        <v>20462000</v>
      </c>
      <c r="S532" s="966">
        <v>3</v>
      </c>
    </row>
    <row r="533" spans="1:21" s="198" customFormat="1" ht="148.5" customHeight="1">
      <c r="A533" s="949"/>
      <c r="B533" s="533" t="s">
        <v>1236</v>
      </c>
      <c r="C533" s="600" t="s">
        <v>1237</v>
      </c>
      <c r="D533" s="252" t="s">
        <v>1105</v>
      </c>
      <c r="E533" s="609" t="s">
        <v>1106</v>
      </c>
      <c r="F533" s="195" t="s">
        <v>52</v>
      </c>
      <c r="G533" s="820">
        <v>44110</v>
      </c>
      <c r="H533" s="190" t="s">
        <v>25</v>
      </c>
      <c r="I533" s="477" t="s">
        <v>375</v>
      </c>
      <c r="J533" s="477" t="s">
        <v>319</v>
      </c>
      <c r="K533" s="477" t="s">
        <v>1107</v>
      </c>
      <c r="L533" s="477" t="s">
        <v>29</v>
      </c>
      <c r="M533" s="474">
        <f t="shared" ref="M533:R533" si="68">M535+M534</f>
        <v>3140000</v>
      </c>
      <c r="N533" s="474">
        <f t="shared" si="68"/>
        <v>3140000</v>
      </c>
      <c r="O533" s="474">
        <f t="shared" si="68"/>
        <v>3356950</v>
      </c>
      <c r="P533" s="487">
        <f t="shared" si="68"/>
        <v>3356950</v>
      </c>
      <c r="Q533" s="486">
        <f t="shared" si="68"/>
        <v>3356950</v>
      </c>
      <c r="R533" s="486">
        <f t="shared" si="68"/>
        <v>3356950</v>
      </c>
      <c r="S533" s="962"/>
    </row>
    <row r="534" spans="1:21" s="198" customFormat="1" ht="51.75" customHeight="1">
      <c r="A534" s="949"/>
      <c r="B534" s="534"/>
      <c r="C534" s="604"/>
      <c r="D534" s="256"/>
      <c r="E534" s="643" t="s">
        <v>1108</v>
      </c>
      <c r="F534" s="252" t="s">
        <v>52</v>
      </c>
      <c r="G534" s="257">
        <v>40634</v>
      </c>
      <c r="H534" s="247" t="s">
        <v>25</v>
      </c>
      <c r="I534" s="478" t="s">
        <v>375</v>
      </c>
      <c r="J534" s="478" t="s">
        <v>319</v>
      </c>
      <c r="K534" s="478" t="s">
        <v>1107</v>
      </c>
      <c r="L534" s="478" t="s">
        <v>37</v>
      </c>
      <c r="M534" s="476">
        <v>25821.77</v>
      </c>
      <c r="N534" s="476">
        <v>25821.77</v>
      </c>
      <c r="O534" s="476">
        <v>33570</v>
      </c>
      <c r="P534" s="479">
        <v>33570</v>
      </c>
      <c r="Q534" s="480">
        <v>33570</v>
      </c>
      <c r="R534" s="480">
        <v>33570</v>
      </c>
      <c r="S534" s="951">
        <v>3</v>
      </c>
    </row>
    <row r="535" spans="1:21" s="198" customFormat="1" ht="90" customHeight="1">
      <c r="A535" s="949"/>
      <c r="B535" s="535"/>
      <c r="C535" s="601"/>
      <c r="D535" s="253"/>
      <c r="E535" s="642"/>
      <c r="F535" s="253"/>
      <c r="G535" s="258"/>
      <c r="H535" s="248"/>
      <c r="I535" s="478" t="s">
        <v>375</v>
      </c>
      <c r="J535" s="478" t="s">
        <v>319</v>
      </c>
      <c r="K535" s="478" t="s">
        <v>1107</v>
      </c>
      <c r="L535" s="478" t="s">
        <v>156</v>
      </c>
      <c r="M535" s="476">
        <v>3114178.23</v>
      </c>
      <c r="N535" s="476">
        <v>3114178.23</v>
      </c>
      <c r="O535" s="476">
        <v>3323380</v>
      </c>
      <c r="P535" s="479">
        <v>3323380</v>
      </c>
      <c r="Q535" s="480">
        <v>3323380</v>
      </c>
      <c r="R535" s="480">
        <v>3323380</v>
      </c>
      <c r="S535" s="951">
        <v>3</v>
      </c>
    </row>
    <row r="536" spans="1:21" s="198" customFormat="1" ht="57.75" customHeight="1">
      <c r="A536" s="949"/>
      <c r="B536" s="536" t="s">
        <v>1238</v>
      </c>
      <c r="C536" s="607" t="s">
        <v>1131</v>
      </c>
      <c r="D536" s="256" t="s">
        <v>1239</v>
      </c>
      <c r="E536" s="599" t="s">
        <v>1133</v>
      </c>
      <c r="F536" s="247" t="s">
        <v>52</v>
      </c>
      <c r="G536" s="257">
        <v>45699</v>
      </c>
      <c r="H536" s="257" t="s">
        <v>1073</v>
      </c>
      <c r="I536" s="501" t="s">
        <v>375</v>
      </c>
      <c r="J536" s="477" t="s">
        <v>319</v>
      </c>
      <c r="K536" s="477" t="s">
        <v>1134</v>
      </c>
      <c r="L536" s="477" t="s">
        <v>29</v>
      </c>
      <c r="M536" s="474">
        <f t="shared" ref="M536:R536" si="69">M537</f>
        <v>0</v>
      </c>
      <c r="N536" s="474">
        <f t="shared" si="69"/>
        <v>0</v>
      </c>
      <c r="O536" s="474">
        <f t="shared" si="69"/>
        <v>456800</v>
      </c>
      <c r="P536" s="487">
        <f t="shared" si="69"/>
        <v>0</v>
      </c>
      <c r="Q536" s="486">
        <f t="shared" si="69"/>
        <v>0</v>
      </c>
      <c r="R536" s="486">
        <f t="shared" si="69"/>
        <v>0</v>
      </c>
      <c r="S536" s="962"/>
      <c r="U536" s="209"/>
    </row>
    <row r="537" spans="1:21" s="198" customFormat="1" ht="120" customHeight="1">
      <c r="A537" s="949"/>
      <c r="B537" s="264"/>
      <c r="C537" s="587"/>
      <c r="D537" s="253"/>
      <c r="E537" s="644"/>
      <c r="F537" s="248"/>
      <c r="G537" s="258"/>
      <c r="H537" s="258"/>
      <c r="I537" s="502" t="s">
        <v>375</v>
      </c>
      <c r="J537" s="478" t="s">
        <v>319</v>
      </c>
      <c r="K537" s="478" t="s">
        <v>1134</v>
      </c>
      <c r="L537" s="478" t="s">
        <v>454</v>
      </c>
      <c r="M537" s="476">
        <v>0</v>
      </c>
      <c r="N537" s="476">
        <v>0</v>
      </c>
      <c r="O537" s="476">
        <v>456800</v>
      </c>
      <c r="P537" s="479">
        <v>0</v>
      </c>
      <c r="Q537" s="480">
        <v>0</v>
      </c>
      <c r="R537" s="480">
        <v>0</v>
      </c>
      <c r="S537" s="951"/>
      <c r="U537" s="209"/>
    </row>
    <row r="538" spans="1:21" s="198" customFormat="1" ht="60.75" customHeight="1">
      <c r="A538" s="949"/>
      <c r="B538" s="528" t="s">
        <v>1240</v>
      </c>
      <c r="C538" s="604" t="s">
        <v>1131</v>
      </c>
      <c r="D538" s="252" t="s">
        <v>1241</v>
      </c>
      <c r="E538" s="599" t="s">
        <v>1091</v>
      </c>
      <c r="F538" s="247" t="s">
        <v>52</v>
      </c>
      <c r="G538" s="257">
        <v>43831</v>
      </c>
      <c r="H538" s="257" t="s">
        <v>25</v>
      </c>
      <c r="I538" s="477" t="s">
        <v>375</v>
      </c>
      <c r="J538" s="477" t="s">
        <v>319</v>
      </c>
      <c r="K538" s="477" t="s">
        <v>1136</v>
      </c>
      <c r="L538" s="477" t="s">
        <v>29</v>
      </c>
      <c r="M538" s="474">
        <f t="shared" ref="M538:R538" si="70">M539</f>
        <v>0</v>
      </c>
      <c r="N538" s="474">
        <f t="shared" si="70"/>
        <v>0</v>
      </c>
      <c r="O538" s="474">
        <f t="shared" si="70"/>
        <v>114200</v>
      </c>
      <c r="P538" s="487">
        <f t="shared" si="70"/>
        <v>0</v>
      </c>
      <c r="Q538" s="486">
        <f t="shared" si="70"/>
        <v>0</v>
      </c>
      <c r="R538" s="486">
        <f t="shared" si="70"/>
        <v>0</v>
      </c>
      <c r="S538" s="962"/>
      <c r="U538" s="209"/>
    </row>
    <row r="539" spans="1:21" s="198" customFormat="1" ht="79.5" customHeight="1">
      <c r="A539" s="949"/>
      <c r="B539" s="254"/>
      <c r="C539" s="586"/>
      <c r="D539" s="253"/>
      <c r="E539" s="644"/>
      <c r="F539" s="248"/>
      <c r="G539" s="258"/>
      <c r="H539" s="258"/>
      <c r="I539" s="478" t="s">
        <v>375</v>
      </c>
      <c r="J539" s="478" t="s">
        <v>319</v>
      </c>
      <c r="K539" s="478" t="s">
        <v>1136</v>
      </c>
      <c r="L539" s="478" t="s">
        <v>454</v>
      </c>
      <c r="M539" s="476">
        <v>0</v>
      </c>
      <c r="N539" s="476">
        <v>0</v>
      </c>
      <c r="O539" s="476">
        <v>114200</v>
      </c>
      <c r="P539" s="479">
        <v>0</v>
      </c>
      <c r="Q539" s="480">
        <v>0</v>
      </c>
      <c r="R539" s="480">
        <v>0</v>
      </c>
      <c r="S539" s="951"/>
      <c r="U539" s="209"/>
    </row>
    <row r="540" spans="1:21" s="198" customFormat="1" ht="84" customHeight="1">
      <c r="A540" s="949"/>
      <c r="B540" s="410" t="s">
        <v>1242</v>
      </c>
      <c r="C540" s="600" t="s">
        <v>1243</v>
      </c>
      <c r="D540" s="252" t="s">
        <v>1081</v>
      </c>
      <c r="E540" s="643" t="s">
        <v>1225</v>
      </c>
      <c r="F540" s="247" t="s">
        <v>52</v>
      </c>
      <c r="G540" s="257">
        <v>45685</v>
      </c>
      <c r="H540" s="257" t="s">
        <v>1073</v>
      </c>
      <c r="I540" s="477" t="s">
        <v>375</v>
      </c>
      <c r="J540" s="477" t="s">
        <v>319</v>
      </c>
      <c r="K540" s="477" t="s">
        <v>1244</v>
      </c>
      <c r="L540" s="477" t="s">
        <v>29</v>
      </c>
      <c r="M540" s="474">
        <f t="shared" ref="M540:R540" si="71">M541</f>
        <v>0</v>
      </c>
      <c r="N540" s="474">
        <f t="shared" si="71"/>
        <v>0</v>
      </c>
      <c r="O540" s="474">
        <f t="shared" si="71"/>
        <v>0</v>
      </c>
      <c r="P540" s="487">
        <f>P541</f>
        <v>3360000</v>
      </c>
      <c r="Q540" s="486">
        <f t="shared" si="71"/>
        <v>0</v>
      </c>
      <c r="R540" s="486">
        <f t="shared" si="71"/>
        <v>0</v>
      </c>
      <c r="S540" s="962"/>
    </row>
    <row r="541" spans="1:21" s="198" customFormat="1" ht="36" customHeight="1">
      <c r="A541" s="949"/>
      <c r="B541" s="275"/>
      <c r="C541" s="601"/>
      <c r="D541" s="256"/>
      <c r="E541" s="642"/>
      <c r="F541" s="248"/>
      <c r="G541" s="258"/>
      <c r="H541" s="258"/>
      <c r="I541" s="478" t="s">
        <v>375</v>
      </c>
      <c r="J541" s="478" t="s">
        <v>319</v>
      </c>
      <c r="K541" s="478" t="s">
        <v>1244</v>
      </c>
      <c r="L541" s="478" t="s">
        <v>454</v>
      </c>
      <c r="M541" s="476">
        <v>0</v>
      </c>
      <c r="N541" s="476">
        <v>0</v>
      </c>
      <c r="O541" s="476">
        <v>0</v>
      </c>
      <c r="P541" s="479">
        <v>3360000</v>
      </c>
      <c r="Q541" s="480">
        <v>0</v>
      </c>
      <c r="R541" s="480">
        <v>0</v>
      </c>
      <c r="S541" s="951">
        <v>3</v>
      </c>
    </row>
    <row r="542" spans="1:21" s="198" customFormat="1" ht="99.75" customHeight="1">
      <c r="A542" s="949"/>
      <c r="B542" s="410" t="s">
        <v>1245</v>
      </c>
      <c r="C542" s="600" t="s">
        <v>1246</v>
      </c>
      <c r="D542" s="256"/>
      <c r="E542" s="643" t="s">
        <v>1247</v>
      </c>
      <c r="F542" s="247" t="s">
        <v>52</v>
      </c>
      <c r="G542" s="257">
        <v>43466</v>
      </c>
      <c r="H542" s="247" t="s">
        <v>25</v>
      </c>
      <c r="I542" s="477" t="s">
        <v>375</v>
      </c>
      <c r="J542" s="477" t="s">
        <v>319</v>
      </c>
      <c r="K542" s="477" t="s">
        <v>1248</v>
      </c>
      <c r="L542" s="477" t="s">
        <v>29</v>
      </c>
      <c r="M542" s="474">
        <f t="shared" ref="M542:R542" si="72">M543</f>
        <v>0</v>
      </c>
      <c r="N542" s="476">
        <f t="shared" si="72"/>
        <v>0</v>
      </c>
      <c r="O542" s="476">
        <f t="shared" si="72"/>
        <v>0</v>
      </c>
      <c r="P542" s="487">
        <f t="shared" si="72"/>
        <v>840000</v>
      </c>
      <c r="Q542" s="486">
        <f t="shared" si="72"/>
        <v>0</v>
      </c>
      <c r="R542" s="486">
        <f t="shared" si="72"/>
        <v>0</v>
      </c>
      <c r="S542" s="951"/>
    </row>
    <row r="543" spans="1:21" s="198" customFormat="1" ht="42" customHeight="1">
      <c r="A543" s="949"/>
      <c r="B543" s="275"/>
      <c r="C543" s="601"/>
      <c r="D543" s="253"/>
      <c r="E543" s="642"/>
      <c r="F543" s="248"/>
      <c r="G543" s="258"/>
      <c r="H543" s="248"/>
      <c r="I543" s="478" t="s">
        <v>375</v>
      </c>
      <c r="J543" s="478" t="s">
        <v>319</v>
      </c>
      <c r="K543" s="478" t="s">
        <v>1248</v>
      </c>
      <c r="L543" s="478" t="s">
        <v>454</v>
      </c>
      <c r="M543" s="476">
        <v>0</v>
      </c>
      <c r="N543" s="476">
        <v>0</v>
      </c>
      <c r="O543" s="476">
        <v>0</v>
      </c>
      <c r="P543" s="479">
        <v>840000</v>
      </c>
      <c r="Q543" s="480">
        <v>0</v>
      </c>
      <c r="R543" s="480">
        <v>0</v>
      </c>
      <c r="S543" s="951">
        <v>3</v>
      </c>
    </row>
    <row r="544" spans="1:21" s="198" customFormat="1" ht="45" customHeight="1">
      <c r="A544" s="949"/>
      <c r="B544" s="537" t="s">
        <v>1249</v>
      </c>
      <c r="C544" s="600" t="s">
        <v>1250</v>
      </c>
      <c r="D544" s="252" t="s">
        <v>1081</v>
      </c>
      <c r="E544" s="643" t="s">
        <v>1251</v>
      </c>
      <c r="F544" s="247" t="s">
        <v>52</v>
      </c>
      <c r="G544" s="257">
        <v>44927</v>
      </c>
      <c r="H544" s="247" t="s">
        <v>25</v>
      </c>
      <c r="I544" s="477" t="s">
        <v>375</v>
      </c>
      <c r="J544" s="477" t="s">
        <v>319</v>
      </c>
      <c r="K544" s="481" t="s">
        <v>1252</v>
      </c>
      <c r="L544" s="477" t="s">
        <v>29</v>
      </c>
      <c r="M544" s="474">
        <f>M545+M546+M547</f>
        <v>2236100</v>
      </c>
      <c r="N544" s="474">
        <f t="shared" ref="N544:R544" si="73">N545+N546+N547</f>
        <v>2236100</v>
      </c>
      <c r="O544" s="474">
        <f t="shared" si="73"/>
        <v>0</v>
      </c>
      <c r="P544" s="474">
        <f t="shared" si="73"/>
        <v>0</v>
      </c>
      <c r="Q544" s="474">
        <f t="shared" si="73"/>
        <v>0</v>
      </c>
      <c r="R544" s="474">
        <f t="shared" si="73"/>
        <v>0</v>
      </c>
      <c r="S544" s="962"/>
    </row>
    <row r="545" spans="1:19" s="198" customFormat="1" ht="37.5" customHeight="1">
      <c r="A545" s="949"/>
      <c r="B545" s="538"/>
      <c r="C545" s="604"/>
      <c r="D545" s="256"/>
      <c r="E545" s="641"/>
      <c r="F545" s="251"/>
      <c r="G545" s="259"/>
      <c r="H545" s="251"/>
      <c r="I545" s="478" t="s">
        <v>375</v>
      </c>
      <c r="J545" s="478" t="s">
        <v>319</v>
      </c>
      <c r="K545" s="483" t="s">
        <v>1252</v>
      </c>
      <c r="L545" s="478" t="s">
        <v>454</v>
      </c>
      <c r="M545" s="476">
        <v>2169400</v>
      </c>
      <c r="N545" s="476">
        <v>2169400</v>
      </c>
      <c r="O545" s="476">
        <v>0</v>
      </c>
      <c r="P545" s="479">
        <v>0</v>
      </c>
      <c r="Q545" s="480">
        <v>0</v>
      </c>
      <c r="R545" s="480">
        <v>0</v>
      </c>
      <c r="S545" s="951">
        <v>3</v>
      </c>
    </row>
    <row r="546" spans="1:19" s="198" customFormat="1" ht="42.75" customHeight="1">
      <c r="A546" s="949"/>
      <c r="B546" s="539" t="s">
        <v>1253</v>
      </c>
      <c r="C546" s="604"/>
      <c r="D546" s="256"/>
      <c r="E546" s="641"/>
      <c r="F546" s="251"/>
      <c r="G546" s="259"/>
      <c r="H546" s="251"/>
      <c r="I546" s="478" t="s">
        <v>375</v>
      </c>
      <c r="J546" s="478" t="s">
        <v>319</v>
      </c>
      <c r="K546" s="483" t="s">
        <v>1252</v>
      </c>
      <c r="L546" s="478" t="s">
        <v>454</v>
      </c>
      <c r="M546" s="476">
        <v>44300</v>
      </c>
      <c r="N546" s="476">
        <v>44300</v>
      </c>
      <c r="O546" s="476"/>
      <c r="P546" s="479"/>
      <c r="Q546" s="480"/>
      <c r="R546" s="480"/>
      <c r="S546" s="951">
        <v>3</v>
      </c>
    </row>
    <row r="547" spans="1:19" s="198" customFormat="1" ht="45" customHeight="1">
      <c r="A547" s="949"/>
      <c r="B547" s="540" t="s">
        <v>1254</v>
      </c>
      <c r="C547" s="601"/>
      <c r="D547" s="253"/>
      <c r="E547" s="642"/>
      <c r="F547" s="248"/>
      <c r="G547" s="258"/>
      <c r="H547" s="248"/>
      <c r="I547" s="478" t="s">
        <v>375</v>
      </c>
      <c r="J547" s="478" t="s">
        <v>319</v>
      </c>
      <c r="K547" s="483" t="s">
        <v>1252</v>
      </c>
      <c r="L547" s="478" t="s">
        <v>454</v>
      </c>
      <c r="M547" s="476">
        <v>22400</v>
      </c>
      <c r="N547" s="476">
        <v>22400</v>
      </c>
      <c r="O547" s="476"/>
      <c r="P547" s="479"/>
      <c r="Q547" s="480"/>
      <c r="R547" s="480"/>
      <c r="S547" s="951">
        <v>3</v>
      </c>
    </row>
    <row r="548" spans="1:19" s="198" customFormat="1" ht="66" customHeight="1">
      <c r="A548" s="949"/>
      <c r="B548" s="541" t="s">
        <v>1255</v>
      </c>
      <c r="C548" s="600" t="s">
        <v>1256</v>
      </c>
      <c r="D548" s="252" t="s">
        <v>1081</v>
      </c>
      <c r="E548" s="643" t="s">
        <v>1257</v>
      </c>
      <c r="F548" s="247" t="s">
        <v>52</v>
      </c>
      <c r="G548" s="257">
        <v>44927</v>
      </c>
      <c r="H548" s="247" t="s">
        <v>25</v>
      </c>
      <c r="I548" s="477" t="s">
        <v>375</v>
      </c>
      <c r="J548" s="477" t="s">
        <v>319</v>
      </c>
      <c r="K548" s="481" t="s">
        <v>1258</v>
      </c>
      <c r="L548" s="477" t="s">
        <v>29</v>
      </c>
      <c r="M548" s="474">
        <f>M549+M550+M551</f>
        <v>925100</v>
      </c>
      <c r="N548" s="474">
        <f t="shared" ref="N548:R548" si="74">N549+N550+N551</f>
        <v>925100</v>
      </c>
      <c r="O548" s="474">
        <f t="shared" si="74"/>
        <v>0</v>
      </c>
      <c r="P548" s="474">
        <f t="shared" si="74"/>
        <v>0</v>
      </c>
      <c r="Q548" s="474">
        <f t="shared" si="74"/>
        <v>0</v>
      </c>
      <c r="R548" s="474">
        <f t="shared" si="74"/>
        <v>0</v>
      </c>
      <c r="S548" s="962"/>
    </row>
    <row r="549" spans="1:19" s="198" customFormat="1" ht="30.75" customHeight="1">
      <c r="A549" s="949"/>
      <c r="B549" s="542"/>
      <c r="C549" s="604"/>
      <c r="D549" s="256"/>
      <c r="E549" s="641"/>
      <c r="F549" s="251"/>
      <c r="G549" s="259"/>
      <c r="H549" s="251"/>
      <c r="I549" s="478" t="s">
        <v>375</v>
      </c>
      <c r="J549" s="478" t="s">
        <v>319</v>
      </c>
      <c r="K549" s="483" t="s">
        <v>1258</v>
      </c>
      <c r="L549" s="478" t="s">
        <v>454</v>
      </c>
      <c r="M549" s="476">
        <v>897500</v>
      </c>
      <c r="N549" s="476">
        <v>897500</v>
      </c>
      <c r="O549" s="476">
        <v>0</v>
      </c>
      <c r="P549" s="479">
        <v>0</v>
      </c>
      <c r="Q549" s="480">
        <v>0</v>
      </c>
      <c r="R549" s="480">
        <v>0</v>
      </c>
      <c r="S549" s="951">
        <v>3</v>
      </c>
    </row>
    <row r="550" spans="1:19" s="198" customFormat="1" ht="24" customHeight="1">
      <c r="A550" s="949"/>
      <c r="B550" s="543" t="s">
        <v>1259</v>
      </c>
      <c r="C550" s="604"/>
      <c r="D550" s="256"/>
      <c r="E550" s="641"/>
      <c r="F550" s="251"/>
      <c r="G550" s="259"/>
      <c r="H550" s="251"/>
      <c r="I550" s="478" t="s">
        <v>375</v>
      </c>
      <c r="J550" s="478" t="s">
        <v>319</v>
      </c>
      <c r="K550" s="483" t="s">
        <v>1258</v>
      </c>
      <c r="L550" s="478" t="s">
        <v>454</v>
      </c>
      <c r="M550" s="476">
        <v>18300</v>
      </c>
      <c r="N550" s="476">
        <v>18300</v>
      </c>
      <c r="O550" s="476"/>
      <c r="P550" s="479"/>
      <c r="Q550" s="480"/>
      <c r="R550" s="480"/>
      <c r="S550" s="951">
        <v>3</v>
      </c>
    </row>
    <row r="551" spans="1:19" s="198" customFormat="1" ht="30" customHeight="1">
      <c r="A551" s="949"/>
      <c r="B551" s="544" t="s">
        <v>1260</v>
      </c>
      <c r="C551" s="601"/>
      <c r="D551" s="253"/>
      <c r="E551" s="642"/>
      <c r="F551" s="248"/>
      <c r="G551" s="258"/>
      <c r="H551" s="248"/>
      <c r="I551" s="478" t="s">
        <v>375</v>
      </c>
      <c r="J551" s="478" t="s">
        <v>319</v>
      </c>
      <c r="K551" s="483" t="s">
        <v>1258</v>
      </c>
      <c r="L551" s="478" t="s">
        <v>454</v>
      </c>
      <c r="M551" s="476">
        <v>9300</v>
      </c>
      <c r="N551" s="476">
        <v>9300</v>
      </c>
      <c r="O551" s="476"/>
      <c r="P551" s="479"/>
      <c r="Q551" s="480"/>
      <c r="R551" s="480"/>
      <c r="S551" s="951">
        <v>3</v>
      </c>
    </row>
    <row r="552" spans="1:19" s="198" customFormat="1" ht="43.5" customHeight="1">
      <c r="A552" s="949"/>
      <c r="B552" s="262" t="s">
        <v>1261</v>
      </c>
      <c r="C552" s="600" t="s">
        <v>1262</v>
      </c>
      <c r="D552" s="252" t="s">
        <v>1263</v>
      </c>
      <c r="E552" s="643" t="s">
        <v>1264</v>
      </c>
      <c r="F552" s="247" t="s">
        <v>52</v>
      </c>
      <c r="G552" s="257">
        <v>44927</v>
      </c>
      <c r="H552" s="247" t="s">
        <v>25</v>
      </c>
      <c r="I552" s="477" t="s">
        <v>375</v>
      </c>
      <c r="J552" s="477" t="s">
        <v>319</v>
      </c>
      <c r="K552" s="481" t="s">
        <v>1265</v>
      </c>
      <c r="L552" s="477" t="s">
        <v>29</v>
      </c>
      <c r="M552" s="474">
        <f>M553+M554+M555</f>
        <v>3513800</v>
      </c>
      <c r="N552" s="474">
        <f t="shared" ref="N552" si="75">N553+N554+N555</f>
        <v>3513800</v>
      </c>
      <c r="O552" s="474">
        <f>O553+O554+O555</f>
        <v>0</v>
      </c>
      <c r="P552" s="474">
        <f>P553+P554+P555</f>
        <v>0</v>
      </c>
      <c r="Q552" s="474">
        <f>Q553+Q554+Q555</f>
        <v>0</v>
      </c>
      <c r="R552" s="474">
        <f>R553+R554+R555</f>
        <v>0</v>
      </c>
      <c r="S552" s="962"/>
    </row>
    <row r="553" spans="1:19" s="198" customFormat="1" ht="41.25" customHeight="1">
      <c r="A553" s="949"/>
      <c r="B553" s="263"/>
      <c r="C553" s="604"/>
      <c r="D553" s="256"/>
      <c r="E553" s="641"/>
      <c r="F553" s="251"/>
      <c r="G553" s="259"/>
      <c r="H553" s="251"/>
      <c r="I553" s="478" t="s">
        <v>375</v>
      </c>
      <c r="J553" s="478" t="s">
        <v>319</v>
      </c>
      <c r="K553" s="478" t="s">
        <v>1265</v>
      </c>
      <c r="L553" s="478" t="s">
        <v>454</v>
      </c>
      <c r="M553" s="476">
        <v>3409000</v>
      </c>
      <c r="N553" s="476">
        <v>3409000</v>
      </c>
      <c r="O553" s="476">
        <v>0</v>
      </c>
      <c r="P553" s="479">
        <v>0</v>
      </c>
      <c r="Q553" s="480">
        <v>0</v>
      </c>
      <c r="R553" s="480">
        <v>0</v>
      </c>
      <c r="S553" s="951">
        <v>3</v>
      </c>
    </row>
    <row r="554" spans="1:19" s="198" customFormat="1" ht="41.25" customHeight="1">
      <c r="A554" s="949"/>
      <c r="B554" s="539" t="s">
        <v>1266</v>
      </c>
      <c r="C554" s="604"/>
      <c r="D554" s="256"/>
      <c r="E554" s="641"/>
      <c r="F554" s="251"/>
      <c r="G554" s="259"/>
      <c r="H554" s="251"/>
      <c r="I554" s="478" t="s">
        <v>375</v>
      </c>
      <c r="J554" s="478" t="s">
        <v>319</v>
      </c>
      <c r="K554" s="478" t="s">
        <v>1265</v>
      </c>
      <c r="L554" s="478" t="s">
        <v>454</v>
      </c>
      <c r="M554" s="476">
        <v>69600</v>
      </c>
      <c r="N554" s="476">
        <v>69600</v>
      </c>
      <c r="O554" s="476"/>
      <c r="P554" s="479"/>
      <c r="Q554" s="480"/>
      <c r="R554" s="480"/>
      <c r="S554" s="951">
        <v>3</v>
      </c>
    </row>
    <row r="555" spans="1:19" s="198" customFormat="1" ht="41.25" customHeight="1">
      <c r="A555" s="949"/>
      <c r="B555" s="203" t="s">
        <v>1267</v>
      </c>
      <c r="C555" s="601"/>
      <c r="D555" s="253"/>
      <c r="E555" s="642"/>
      <c r="F555" s="248"/>
      <c r="G555" s="258"/>
      <c r="H555" s="248"/>
      <c r="I555" s="478" t="s">
        <v>375</v>
      </c>
      <c r="J555" s="478" t="s">
        <v>319</v>
      </c>
      <c r="K555" s="478" t="s">
        <v>1265</v>
      </c>
      <c r="L555" s="478" t="s">
        <v>454</v>
      </c>
      <c r="M555" s="476">
        <v>35200</v>
      </c>
      <c r="N555" s="476">
        <v>35200</v>
      </c>
      <c r="O555" s="476"/>
      <c r="P555" s="479"/>
      <c r="Q555" s="480"/>
      <c r="R555" s="480"/>
      <c r="S555" s="951">
        <v>3</v>
      </c>
    </row>
    <row r="556" spans="1:19" s="198" customFormat="1" ht="32.25" customHeight="1">
      <c r="A556" s="949"/>
      <c r="B556" s="525" t="s">
        <v>1268</v>
      </c>
      <c r="C556" s="600" t="s">
        <v>1269</v>
      </c>
      <c r="D556" s="252" t="s">
        <v>1270</v>
      </c>
      <c r="E556" s="600" t="s">
        <v>1271</v>
      </c>
      <c r="F556" s="247" t="s">
        <v>52</v>
      </c>
      <c r="G556" s="257">
        <v>44927</v>
      </c>
      <c r="H556" s="823" t="s">
        <v>25</v>
      </c>
      <c r="I556" s="477" t="s">
        <v>375</v>
      </c>
      <c r="J556" s="477" t="s">
        <v>319</v>
      </c>
      <c r="K556" s="477" t="s">
        <v>1272</v>
      </c>
      <c r="L556" s="477" t="s">
        <v>29</v>
      </c>
      <c r="M556" s="474">
        <f t="shared" ref="M556:R556" si="76">SUM(M557:M560)</f>
        <v>23641600</v>
      </c>
      <c r="N556" s="474">
        <f t="shared" si="76"/>
        <v>23641600</v>
      </c>
      <c r="O556" s="474">
        <f t="shared" si="76"/>
        <v>24425600</v>
      </c>
      <c r="P556" s="482">
        <f t="shared" si="76"/>
        <v>22232000</v>
      </c>
      <c r="Q556" s="474">
        <f t="shared" si="76"/>
        <v>21068000</v>
      </c>
      <c r="R556" s="474">
        <f t="shared" si="76"/>
        <v>21068000</v>
      </c>
      <c r="S556" s="962"/>
    </row>
    <row r="557" spans="1:19" s="198" customFormat="1" ht="45.75" customHeight="1">
      <c r="A557" s="949"/>
      <c r="B557" s="545"/>
      <c r="C557" s="604"/>
      <c r="D557" s="256"/>
      <c r="E557" s="604"/>
      <c r="F557" s="251"/>
      <c r="G557" s="259"/>
      <c r="H557" s="824"/>
      <c r="I557" s="478"/>
      <c r="J557" s="478"/>
      <c r="K557" s="478"/>
      <c r="L557" s="478"/>
      <c r="M557" s="476">
        <v>0</v>
      </c>
      <c r="N557" s="476">
        <v>0</v>
      </c>
      <c r="O557" s="476">
        <v>0</v>
      </c>
      <c r="P557" s="479">
        <v>0</v>
      </c>
      <c r="Q557" s="480">
        <v>0</v>
      </c>
      <c r="R557" s="480">
        <v>0</v>
      </c>
      <c r="S557" s="951">
        <v>3</v>
      </c>
    </row>
    <row r="558" spans="1:19" s="198" customFormat="1" ht="32.25" customHeight="1">
      <c r="A558" s="949"/>
      <c r="B558" s="545"/>
      <c r="C558" s="608"/>
      <c r="D558" s="256"/>
      <c r="E558" s="604"/>
      <c r="F558" s="251"/>
      <c r="G558" s="259"/>
      <c r="H558" s="824"/>
      <c r="I558" s="478" t="s">
        <v>375</v>
      </c>
      <c r="J558" s="478" t="s">
        <v>319</v>
      </c>
      <c r="K558" s="478" t="s">
        <v>1272</v>
      </c>
      <c r="L558" s="478" t="s">
        <v>454</v>
      </c>
      <c r="M558" s="476">
        <v>23641600</v>
      </c>
      <c r="N558" s="476">
        <v>23641600</v>
      </c>
      <c r="O558" s="476">
        <v>21494400</v>
      </c>
      <c r="P558" s="479">
        <v>19119400</v>
      </c>
      <c r="Q558" s="480">
        <v>17907800</v>
      </c>
      <c r="R558" s="480">
        <v>17907800</v>
      </c>
      <c r="S558" s="951">
        <v>3</v>
      </c>
    </row>
    <row r="559" spans="1:19" s="198" customFormat="1" ht="32.25" customHeight="1">
      <c r="A559" s="949"/>
      <c r="B559" s="545"/>
      <c r="C559" s="608"/>
      <c r="D559" s="256"/>
      <c r="E559" s="604"/>
      <c r="F559" s="251"/>
      <c r="G559" s="259"/>
      <c r="H559" s="824"/>
      <c r="I559" s="478" t="s">
        <v>375</v>
      </c>
      <c r="J559" s="478" t="s">
        <v>319</v>
      </c>
      <c r="K559" s="478" t="s">
        <v>1272</v>
      </c>
      <c r="L559" s="478" t="s">
        <v>454</v>
      </c>
      <c r="M559" s="476">
        <v>0</v>
      </c>
      <c r="N559" s="476">
        <v>0</v>
      </c>
      <c r="O559" s="476">
        <v>1465600</v>
      </c>
      <c r="P559" s="479">
        <v>1556300</v>
      </c>
      <c r="Q559" s="480">
        <v>1580100</v>
      </c>
      <c r="R559" s="480">
        <v>1580100</v>
      </c>
      <c r="S559" s="951">
        <v>3</v>
      </c>
    </row>
    <row r="560" spans="1:19" s="198" customFormat="1" ht="32.25" customHeight="1">
      <c r="A560" s="949"/>
      <c r="B560" s="527"/>
      <c r="C560" s="609"/>
      <c r="D560" s="253"/>
      <c r="E560" s="601"/>
      <c r="F560" s="248"/>
      <c r="G560" s="258"/>
      <c r="H560" s="825"/>
      <c r="I560" s="478" t="s">
        <v>375</v>
      </c>
      <c r="J560" s="478" t="s">
        <v>319</v>
      </c>
      <c r="K560" s="478" t="s">
        <v>1272</v>
      </c>
      <c r="L560" s="478" t="s">
        <v>454</v>
      </c>
      <c r="M560" s="476">
        <v>0</v>
      </c>
      <c r="N560" s="476">
        <v>0</v>
      </c>
      <c r="O560" s="476">
        <v>1465600</v>
      </c>
      <c r="P560" s="479">
        <v>1556300</v>
      </c>
      <c r="Q560" s="480">
        <v>1580100</v>
      </c>
      <c r="R560" s="480">
        <v>1580100</v>
      </c>
      <c r="S560" s="951">
        <v>3</v>
      </c>
    </row>
    <row r="561" spans="1:19" s="198" customFormat="1" ht="32.25" customHeight="1">
      <c r="A561" s="949"/>
      <c r="B561" s="262" t="s">
        <v>1273</v>
      </c>
      <c r="C561" s="600" t="s">
        <v>1274</v>
      </c>
      <c r="D561" s="252" t="s">
        <v>1263</v>
      </c>
      <c r="E561" s="600" t="s">
        <v>1257</v>
      </c>
      <c r="F561" s="247" t="s">
        <v>52</v>
      </c>
      <c r="G561" s="257">
        <v>44927</v>
      </c>
      <c r="H561" s="823" t="s">
        <v>25</v>
      </c>
      <c r="I561" s="477" t="s">
        <v>375</v>
      </c>
      <c r="J561" s="477" t="s">
        <v>319</v>
      </c>
      <c r="K561" s="477" t="s">
        <v>1275</v>
      </c>
      <c r="L561" s="477" t="s">
        <v>29</v>
      </c>
      <c r="M561" s="474">
        <f t="shared" ref="M561:R561" si="77">M562</f>
        <v>180700</v>
      </c>
      <c r="N561" s="474">
        <f t="shared" si="77"/>
        <v>180700</v>
      </c>
      <c r="O561" s="474">
        <f t="shared" si="77"/>
        <v>0</v>
      </c>
      <c r="P561" s="474">
        <f t="shared" si="77"/>
        <v>0</v>
      </c>
      <c r="Q561" s="474">
        <f t="shared" si="77"/>
        <v>0</v>
      </c>
      <c r="R561" s="474">
        <f t="shared" si="77"/>
        <v>0</v>
      </c>
      <c r="S561" s="962"/>
    </row>
    <row r="562" spans="1:19" s="198" customFormat="1" ht="105" customHeight="1">
      <c r="A562" s="949"/>
      <c r="B562" s="263"/>
      <c r="C562" s="601"/>
      <c r="D562" s="253"/>
      <c r="E562" s="601"/>
      <c r="F562" s="248"/>
      <c r="G562" s="258"/>
      <c r="H562" s="825"/>
      <c r="I562" s="478" t="s">
        <v>375</v>
      </c>
      <c r="J562" s="478" t="s">
        <v>319</v>
      </c>
      <c r="K562" s="478" t="s">
        <v>1275</v>
      </c>
      <c r="L562" s="478" t="s">
        <v>454</v>
      </c>
      <c r="M562" s="476">
        <v>180700</v>
      </c>
      <c r="N562" s="476">
        <v>180700</v>
      </c>
      <c r="O562" s="476">
        <v>0</v>
      </c>
      <c r="P562" s="479">
        <v>0</v>
      </c>
      <c r="Q562" s="480">
        <v>0</v>
      </c>
      <c r="R562" s="480">
        <v>0</v>
      </c>
      <c r="S562" s="951">
        <v>3</v>
      </c>
    </row>
    <row r="563" spans="1:19" s="198" customFormat="1" ht="78.75" customHeight="1">
      <c r="A563" s="949"/>
      <c r="B563" s="529" t="s">
        <v>1276</v>
      </c>
      <c r="C563" s="600" t="s">
        <v>1080</v>
      </c>
      <c r="D563" s="252" t="s">
        <v>1081</v>
      </c>
      <c r="E563" s="649" t="s">
        <v>1095</v>
      </c>
      <c r="F563" s="215" t="s">
        <v>52</v>
      </c>
      <c r="G563" s="215">
        <v>39814</v>
      </c>
      <c r="H563" s="826" t="s">
        <v>25</v>
      </c>
      <c r="I563" s="477" t="s">
        <v>375</v>
      </c>
      <c r="J563" s="477" t="s">
        <v>319</v>
      </c>
      <c r="K563" s="477" t="s">
        <v>1083</v>
      </c>
      <c r="L563" s="477" t="s">
        <v>29</v>
      </c>
      <c r="M563" s="474">
        <f t="shared" ref="M563:R563" si="78">M564</f>
        <v>1216000</v>
      </c>
      <c r="N563" s="474">
        <f>N564</f>
        <v>1216000</v>
      </c>
      <c r="O563" s="474">
        <f t="shared" si="78"/>
        <v>1375000</v>
      </c>
      <c r="P563" s="487">
        <f t="shared" si="78"/>
        <v>1980000</v>
      </c>
      <c r="Q563" s="487">
        <f t="shared" si="78"/>
        <v>1980000</v>
      </c>
      <c r="R563" s="487">
        <f t="shared" si="78"/>
        <v>1980000</v>
      </c>
      <c r="S563" s="951"/>
    </row>
    <row r="564" spans="1:19" s="198" customFormat="1" ht="119.25" customHeight="1">
      <c r="A564" s="949"/>
      <c r="B564" s="530"/>
      <c r="C564" s="601"/>
      <c r="D564" s="253"/>
      <c r="E564" s="609" t="s">
        <v>1096</v>
      </c>
      <c r="F564" s="217" t="s">
        <v>1277</v>
      </c>
      <c r="G564" s="217">
        <v>43831</v>
      </c>
      <c r="H564" s="827" t="s">
        <v>25</v>
      </c>
      <c r="I564" s="478" t="s">
        <v>375</v>
      </c>
      <c r="J564" s="478" t="s">
        <v>319</v>
      </c>
      <c r="K564" s="478" t="s">
        <v>1083</v>
      </c>
      <c r="L564" s="478" t="s">
        <v>454</v>
      </c>
      <c r="M564" s="476">
        <v>1216000</v>
      </c>
      <c r="N564" s="476">
        <v>1216000</v>
      </c>
      <c r="O564" s="476">
        <v>1375000</v>
      </c>
      <c r="P564" s="479">
        <v>1980000</v>
      </c>
      <c r="Q564" s="480">
        <v>1980000</v>
      </c>
      <c r="R564" s="480">
        <v>1980000</v>
      </c>
      <c r="S564" s="951">
        <v>3</v>
      </c>
    </row>
    <row r="565" spans="1:19" s="198" customFormat="1" ht="79.5" customHeight="1">
      <c r="A565" s="949"/>
      <c r="B565" s="529" t="s">
        <v>1278</v>
      </c>
      <c r="C565" s="600" t="s">
        <v>1279</v>
      </c>
      <c r="D565" s="252" t="s">
        <v>1081</v>
      </c>
      <c r="E565" s="650" t="s">
        <v>1095</v>
      </c>
      <c r="F565" s="828" t="s">
        <v>52</v>
      </c>
      <c r="G565" s="829">
        <v>39814</v>
      </c>
      <c r="H565" s="823" t="s">
        <v>25</v>
      </c>
      <c r="I565" s="477" t="s">
        <v>375</v>
      </c>
      <c r="J565" s="477" t="s">
        <v>319</v>
      </c>
      <c r="K565" s="477" t="s">
        <v>1280</v>
      </c>
      <c r="L565" s="477" t="s">
        <v>29</v>
      </c>
      <c r="M565" s="474">
        <f>M566</f>
        <v>0</v>
      </c>
      <c r="N565" s="474">
        <f>N566</f>
        <v>0</v>
      </c>
      <c r="O565" s="474">
        <f>O566</f>
        <v>500000</v>
      </c>
      <c r="P565" s="474">
        <f t="shared" ref="P565:R565" si="79">P566</f>
        <v>0</v>
      </c>
      <c r="Q565" s="474">
        <f t="shared" si="79"/>
        <v>0</v>
      </c>
      <c r="R565" s="474">
        <f t="shared" si="79"/>
        <v>0</v>
      </c>
      <c r="S565" s="951"/>
    </row>
    <row r="566" spans="1:19" s="198" customFormat="1" ht="79.5" customHeight="1">
      <c r="A566" s="949"/>
      <c r="B566" s="530"/>
      <c r="C566" s="601"/>
      <c r="D566" s="253"/>
      <c r="E566" s="651"/>
      <c r="F566" s="830"/>
      <c r="G566" s="831"/>
      <c r="H566" s="825"/>
      <c r="I566" s="478" t="s">
        <v>375</v>
      </c>
      <c r="J566" s="478" t="s">
        <v>319</v>
      </c>
      <c r="K566" s="478" t="s">
        <v>1280</v>
      </c>
      <c r="L566" s="478" t="s">
        <v>454</v>
      </c>
      <c r="M566" s="476">
        <v>0</v>
      </c>
      <c r="N566" s="476">
        <v>0</v>
      </c>
      <c r="O566" s="476">
        <v>500000</v>
      </c>
      <c r="P566" s="479">
        <v>0</v>
      </c>
      <c r="Q566" s="480">
        <v>0</v>
      </c>
      <c r="R566" s="480">
        <v>0</v>
      </c>
      <c r="S566" s="951">
        <v>3</v>
      </c>
    </row>
    <row r="567" spans="1:19" s="198" customFormat="1" ht="94.5" customHeight="1">
      <c r="A567" s="949"/>
      <c r="B567" s="529" t="s">
        <v>1281</v>
      </c>
      <c r="C567" s="600" t="s">
        <v>1279</v>
      </c>
      <c r="D567" s="252" t="s">
        <v>1263</v>
      </c>
      <c r="E567" s="649" t="s">
        <v>1282</v>
      </c>
      <c r="F567" s="213" t="s">
        <v>52</v>
      </c>
      <c r="G567" s="213">
        <v>45013</v>
      </c>
      <c r="H567" s="832" t="s">
        <v>1283</v>
      </c>
      <c r="I567" s="477" t="s">
        <v>375</v>
      </c>
      <c r="J567" s="477" t="s">
        <v>319</v>
      </c>
      <c r="K567" s="477" t="s">
        <v>1284</v>
      </c>
      <c r="L567" s="477" t="s">
        <v>29</v>
      </c>
      <c r="M567" s="474">
        <f>M568</f>
        <v>0</v>
      </c>
      <c r="N567" s="474">
        <f>N568</f>
        <v>0</v>
      </c>
      <c r="O567" s="474">
        <f>O568</f>
        <v>125000</v>
      </c>
      <c r="P567" s="474">
        <f t="shared" ref="P567:R567" si="80">P568</f>
        <v>0</v>
      </c>
      <c r="Q567" s="474">
        <f t="shared" si="80"/>
        <v>0</v>
      </c>
      <c r="R567" s="474">
        <f t="shared" si="80"/>
        <v>0</v>
      </c>
      <c r="S567" s="951"/>
    </row>
    <row r="568" spans="1:19" s="198" customFormat="1" ht="117.75" customHeight="1">
      <c r="A568" s="949"/>
      <c r="B568" s="530"/>
      <c r="C568" s="601"/>
      <c r="D568" s="253"/>
      <c r="E568" s="609" t="s">
        <v>1096</v>
      </c>
      <c r="F568" s="190" t="s">
        <v>1085</v>
      </c>
      <c r="G568" s="213">
        <v>43831</v>
      </c>
      <c r="H568" s="832" t="s">
        <v>25</v>
      </c>
      <c r="I568" s="478" t="s">
        <v>375</v>
      </c>
      <c r="J568" s="478" t="s">
        <v>319</v>
      </c>
      <c r="K568" s="478" t="s">
        <v>1284</v>
      </c>
      <c r="L568" s="478" t="s">
        <v>454</v>
      </c>
      <c r="M568" s="476">
        <v>0</v>
      </c>
      <c r="N568" s="476">
        <v>0</v>
      </c>
      <c r="O568" s="476">
        <v>125000</v>
      </c>
      <c r="P568" s="479">
        <v>0</v>
      </c>
      <c r="Q568" s="479">
        <v>0</v>
      </c>
      <c r="R568" s="479">
        <v>0</v>
      </c>
      <c r="S568" s="951">
        <v>3</v>
      </c>
    </row>
    <row r="569" spans="1:19" s="198" customFormat="1" ht="129" customHeight="1">
      <c r="A569" s="949"/>
      <c r="B569" s="529" t="s">
        <v>1285</v>
      </c>
      <c r="C569" s="600" t="s">
        <v>1286</v>
      </c>
      <c r="D569" s="252" t="s">
        <v>1081</v>
      </c>
      <c r="E569" s="643" t="s">
        <v>1225</v>
      </c>
      <c r="F569" s="247" t="s">
        <v>52</v>
      </c>
      <c r="G569" s="257">
        <v>45685</v>
      </c>
      <c r="H569" s="257" t="s">
        <v>1073</v>
      </c>
      <c r="I569" s="477" t="s">
        <v>375</v>
      </c>
      <c r="J569" s="477" t="s">
        <v>319</v>
      </c>
      <c r="K569" s="477" t="s">
        <v>1116</v>
      </c>
      <c r="L569" s="477" t="s">
        <v>29</v>
      </c>
      <c r="M569" s="474">
        <f t="shared" ref="M569:R569" si="81">M570</f>
        <v>6093800</v>
      </c>
      <c r="N569" s="474">
        <f t="shared" si="81"/>
        <v>6093800</v>
      </c>
      <c r="O569" s="474">
        <f t="shared" si="81"/>
        <v>5121000</v>
      </c>
      <c r="P569" s="487">
        <f t="shared" si="81"/>
        <v>5121000</v>
      </c>
      <c r="Q569" s="487">
        <f t="shared" si="81"/>
        <v>5121000</v>
      </c>
      <c r="R569" s="487">
        <f t="shared" si="81"/>
        <v>5121000</v>
      </c>
      <c r="S569" s="962"/>
    </row>
    <row r="570" spans="1:19" s="198" customFormat="1" ht="31.5" customHeight="1">
      <c r="A570" s="949"/>
      <c r="B570" s="530"/>
      <c r="C570" s="601"/>
      <c r="D570" s="256"/>
      <c r="E570" s="642"/>
      <c r="F570" s="248"/>
      <c r="G570" s="258"/>
      <c r="H570" s="258"/>
      <c r="I570" s="478" t="s">
        <v>375</v>
      </c>
      <c r="J570" s="478" t="s">
        <v>319</v>
      </c>
      <c r="K570" s="478" t="s">
        <v>1116</v>
      </c>
      <c r="L570" s="478" t="s">
        <v>454</v>
      </c>
      <c r="M570" s="476">
        <v>6093800</v>
      </c>
      <c r="N570" s="476">
        <v>6093800</v>
      </c>
      <c r="O570" s="476">
        <v>5121000</v>
      </c>
      <c r="P570" s="479">
        <v>5121000</v>
      </c>
      <c r="Q570" s="480">
        <v>5121000</v>
      </c>
      <c r="R570" s="480">
        <v>5121000</v>
      </c>
      <c r="S570" s="951">
        <v>3</v>
      </c>
    </row>
    <row r="571" spans="1:19" s="198" customFormat="1" ht="47.25" customHeight="1">
      <c r="A571" s="949"/>
      <c r="B571" s="529" t="s">
        <v>1287</v>
      </c>
      <c r="C571" s="600" t="s">
        <v>1288</v>
      </c>
      <c r="D571" s="256"/>
      <c r="E571" s="600" t="s">
        <v>1229</v>
      </c>
      <c r="F571" s="247" t="s">
        <v>52</v>
      </c>
      <c r="G571" s="257">
        <v>43466</v>
      </c>
      <c r="H571" s="823" t="s">
        <v>25</v>
      </c>
      <c r="I571" s="477" t="s">
        <v>375</v>
      </c>
      <c r="J571" s="477" t="s">
        <v>319</v>
      </c>
      <c r="K571" s="477" t="s">
        <v>1120</v>
      </c>
      <c r="L571" s="477" t="s">
        <v>29</v>
      </c>
      <c r="M571" s="474">
        <f t="shared" ref="M571:R571" si="82">M572</f>
        <v>1820200</v>
      </c>
      <c r="N571" s="474">
        <f t="shared" si="82"/>
        <v>1820200</v>
      </c>
      <c r="O571" s="474">
        <f t="shared" si="82"/>
        <v>1280300</v>
      </c>
      <c r="P571" s="487">
        <f t="shared" si="82"/>
        <v>1280300</v>
      </c>
      <c r="Q571" s="487">
        <f t="shared" si="82"/>
        <v>1280300</v>
      </c>
      <c r="R571" s="487">
        <f t="shared" si="82"/>
        <v>1280300</v>
      </c>
      <c r="S571" s="951"/>
    </row>
    <row r="572" spans="1:19" s="198" customFormat="1" ht="81" customHeight="1">
      <c r="A572" s="949"/>
      <c r="B572" s="530"/>
      <c r="C572" s="601"/>
      <c r="D572" s="253"/>
      <c r="E572" s="601"/>
      <c r="F572" s="248"/>
      <c r="G572" s="258"/>
      <c r="H572" s="825"/>
      <c r="I572" s="478" t="s">
        <v>375</v>
      </c>
      <c r="J572" s="478" t="s">
        <v>319</v>
      </c>
      <c r="K572" s="478" t="s">
        <v>1120</v>
      </c>
      <c r="L572" s="478" t="s">
        <v>454</v>
      </c>
      <c r="M572" s="476">
        <v>1820200</v>
      </c>
      <c r="N572" s="476">
        <v>1820200</v>
      </c>
      <c r="O572" s="476">
        <v>1280300</v>
      </c>
      <c r="P572" s="479">
        <v>1280300</v>
      </c>
      <c r="Q572" s="480">
        <v>1280300</v>
      </c>
      <c r="R572" s="480">
        <v>1280300</v>
      </c>
      <c r="S572" s="951">
        <v>3</v>
      </c>
    </row>
    <row r="573" spans="1:19" s="198" customFormat="1" ht="110.25" customHeight="1">
      <c r="A573" s="949"/>
      <c r="B573" s="529" t="s">
        <v>1289</v>
      </c>
      <c r="C573" s="600" t="s">
        <v>1290</v>
      </c>
      <c r="D573" s="252" t="s">
        <v>1081</v>
      </c>
      <c r="E573" s="649" t="s">
        <v>1291</v>
      </c>
      <c r="F573" s="196" t="s">
        <v>52</v>
      </c>
      <c r="G573" s="215">
        <v>44927</v>
      </c>
      <c r="H573" s="826" t="s">
        <v>1292</v>
      </c>
      <c r="I573" s="477" t="s">
        <v>375</v>
      </c>
      <c r="J573" s="477" t="s">
        <v>319</v>
      </c>
      <c r="K573" s="477" t="s">
        <v>1293</v>
      </c>
      <c r="L573" s="477" t="s">
        <v>29</v>
      </c>
      <c r="M573" s="474">
        <f t="shared" ref="M573:R573" si="83">M574</f>
        <v>600000</v>
      </c>
      <c r="N573" s="474">
        <f t="shared" si="83"/>
        <v>600000</v>
      </c>
      <c r="O573" s="474">
        <f t="shared" si="83"/>
        <v>0</v>
      </c>
      <c r="P573" s="474">
        <f t="shared" si="83"/>
        <v>0</v>
      </c>
      <c r="Q573" s="474">
        <f t="shared" si="83"/>
        <v>0</v>
      </c>
      <c r="R573" s="474">
        <f t="shared" si="83"/>
        <v>0</v>
      </c>
      <c r="S573" s="951"/>
    </row>
    <row r="574" spans="1:19" s="198" customFormat="1" ht="66.75" customHeight="1">
      <c r="A574" s="949"/>
      <c r="B574" s="530"/>
      <c r="C574" s="601"/>
      <c r="D574" s="253"/>
      <c r="E574" s="609" t="s">
        <v>1294</v>
      </c>
      <c r="F574" s="191" t="s">
        <v>52</v>
      </c>
      <c r="G574" s="217">
        <v>45484</v>
      </c>
      <c r="H574" s="827" t="s">
        <v>25</v>
      </c>
      <c r="I574" s="478" t="s">
        <v>375</v>
      </c>
      <c r="J574" s="478" t="s">
        <v>319</v>
      </c>
      <c r="K574" s="478" t="s">
        <v>1293</v>
      </c>
      <c r="L574" s="478" t="s">
        <v>454</v>
      </c>
      <c r="M574" s="476">
        <v>600000</v>
      </c>
      <c r="N574" s="476">
        <v>600000</v>
      </c>
      <c r="O574" s="476">
        <v>0</v>
      </c>
      <c r="P574" s="479">
        <v>0</v>
      </c>
      <c r="Q574" s="480">
        <v>0</v>
      </c>
      <c r="R574" s="480">
        <v>0</v>
      </c>
      <c r="S574" s="951">
        <v>3</v>
      </c>
    </row>
    <row r="575" spans="1:19" s="198" customFormat="1" ht="56.25" customHeight="1">
      <c r="A575" s="949"/>
      <c r="B575" s="529" t="s">
        <v>1295</v>
      </c>
      <c r="C575" s="600" t="s">
        <v>1296</v>
      </c>
      <c r="D575" s="252" t="s">
        <v>1081</v>
      </c>
      <c r="E575" s="607" t="s">
        <v>1297</v>
      </c>
      <c r="F575" s="249" t="s">
        <v>52</v>
      </c>
      <c r="G575" s="833">
        <v>45013</v>
      </c>
      <c r="H575" s="834">
        <v>46022</v>
      </c>
      <c r="I575" s="477" t="s">
        <v>375</v>
      </c>
      <c r="J575" s="477" t="s">
        <v>319</v>
      </c>
      <c r="K575" s="477" t="s">
        <v>1298</v>
      </c>
      <c r="L575" s="477" t="s">
        <v>29</v>
      </c>
      <c r="M575" s="474">
        <f t="shared" ref="M575:R575" si="84">M576+M577</f>
        <v>0</v>
      </c>
      <c r="N575" s="474">
        <f t="shared" si="84"/>
        <v>0</v>
      </c>
      <c r="O575" s="474">
        <f t="shared" si="84"/>
        <v>0</v>
      </c>
      <c r="P575" s="474">
        <f t="shared" si="84"/>
        <v>0</v>
      </c>
      <c r="Q575" s="474">
        <f t="shared" si="84"/>
        <v>178800</v>
      </c>
      <c r="R575" s="474">
        <f t="shared" si="84"/>
        <v>178800</v>
      </c>
      <c r="S575" s="951"/>
    </row>
    <row r="576" spans="1:19" s="198" customFormat="1" ht="25.5" customHeight="1">
      <c r="A576" s="949"/>
      <c r="B576" s="274"/>
      <c r="C576" s="604"/>
      <c r="D576" s="256"/>
      <c r="E576" s="607"/>
      <c r="F576" s="249"/>
      <c r="G576" s="833"/>
      <c r="H576" s="834"/>
      <c r="I576" s="478" t="s">
        <v>375</v>
      </c>
      <c r="J576" s="478" t="s">
        <v>319</v>
      </c>
      <c r="K576" s="478" t="s">
        <v>1298</v>
      </c>
      <c r="L576" s="478" t="s">
        <v>454</v>
      </c>
      <c r="M576" s="474">
        <v>0</v>
      </c>
      <c r="N576" s="474">
        <v>0</v>
      </c>
      <c r="O576" s="474">
        <v>0</v>
      </c>
      <c r="P576" s="487">
        <v>0</v>
      </c>
      <c r="Q576" s="480">
        <v>143000</v>
      </c>
      <c r="R576" s="480">
        <v>143000</v>
      </c>
      <c r="S576" s="951"/>
    </row>
    <row r="577" spans="1:22" s="198" customFormat="1" ht="27.75" customHeight="1">
      <c r="A577" s="949"/>
      <c r="B577" s="274"/>
      <c r="C577" s="604"/>
      <c r="D577" s="256"/>
      <c r="E577" s="607"/>
      <c r="F577" s="249"/>
      <c r="G577" s="833"/>
      <c r="H577" s="834"/>
      <c r="I577" s="478" t="s">
        <v>375</v>
      </c>
      <c r="J577" s="478" t="s">
        <v>319</v>
      </c>
      <c r="K577" s="478" t="s">
        <v>1298</v>
      </c>
      <c r="L577" s="478" t="s">
        <v>454</v>
      </c>
      <c r="M577" s="476">
        <v>0</v>
      </c>
      <c r="N577" s="476">
        <v>0</v>
      </c>
      <c r="O577" s="476">
        <v>0</v>
      </c>
      <c r="P577" s="479">
        <v>0</v>
      </c>
      <c r="Q577" s="480">
        <v>35800</v>
      </c>
      <c r="R577" s="480">
        <v>35800</v>
      </c>
      <c r="S577" s="951"/>
    </row>
    <row r="578" spans="1:22" s="198" customFormat="1" ht="27.75" customHeight="1">
      <c r="A578" s="949"/>
      <c r="B578" s="274"/>
      <c r="C578" s="604"/>
      <c r="D578" s="256"/>
      <c r="E578" s="607"/>
      <c r="F578" s="249"/>
      <c r="G578" s="833"/>
      <c r="H578" s="834"/>
      <c r="I578" s="477" t="s">
        <v>375</v>
      </c>
      <c r="J578" s="477" t="s">
        <v>319</v>
      </c>
      <c r="K578" s="477" t="s">
        <v>1299</v>
      </c>
      <c r="L578" s="477" t="s">
        <v>29</v>
      </c>
      <c r="M578" s="474">
        <f>M579+M580</f>
        <v>185700</v>
      </c>
      <c r="N578" s="474">
        <f t="shared" ref="N578:R578" si="85">N579+N580</f>
        <v>185700</v>
      </c>
      <c r="O578" s="474">
        <f t="shared" si="85"/>
        <v>0</v>
      </c>
      <c r="P578" s="487">
        <f t="shared" si="85"/>
        <v>0</v>
      </c>
      <c r="Q578" s="486">
        <f t="shared" si="85"/>
        <v>0</v>
      </c>
      <c r="R578" s="486">
        <f t="shared" si="85"/>
        <v>0</v>
      </c>
      <c r="S578" s="951"/>
    </row>
    <row r="579" spans="1:22" s="198" customFormat="1" ht="27" customHeight="1">
      <c r="A579" s="949"/>
      <c r="B579" s="274"/>
      <c r="C579" s="604"/>
      <c r="D579" s="256"/>
      <c r="E579" s="607"/>
      <c r="F579" s="249"/>
      <c r="G579" s="833"/>
      <c r="H579" s="834"/>
      <c r="I579" s="478" t="s">
        <v>375</v>
      </c>
      <c r="J579" s="478" t="s">
        <v>319</v>
      </c>
      <c r="K579" s="478" t="s">
        <v>1299</v>
      </c>
      <c r="L579" s="478" t="s">
        <v>454</v>
      </c>
      <c r="M579" s="476">
        <v>143000</v>
      </c>
      <c r="N579" s="476">
        <v>143000</v>
      </c>
      <c r="O579" s="476">
        <v>0</v>
      </c>
      <c r="P579" s="479">
        <v>0</v>
      </c>
      <c r="Q579" s="480">
        <v>0</v>
      </c>
      <c r="R579" s="480">
        <v>0</v>
      </c>
      <c r="S579" s="951">
        <v>3</v>
      </c>
    </row>
    <row r="580" spans="1:22" s="198" customFormat="1" ht="92.25" customHeight="1">
      <c r="A580" s="949"/>
      <c r="B580" s="530"/>
      <c r="C580" s="601"/>
      <c r="D580" s="253"/>
      <c r="E580" s="609" t="s">
        <v>1300</v>
      </c>
      <c r="F580" s="212" t="s">
        <v>52</v>
      </c>
      <c r="G580" s="214">
        <v>44197</v>
      </c>
      <c r="H580" s="212" t="s">
        <v>25</v>
      </c>
      <c r="I580" s="478" t="s">
        <v>375</v>
      </c>
      <c r="J580" s="478" t="s">
        <v>319</v>
      </c>
      <c r="K580" s="483" t="s">
        <v>1299</v>
      </c>
      <c r="L580" s="478" t="s">
        <v>454</v>
      </c>
      <c r="M580" s="476">
        <v>42700</v>
      </c>
      <c r="N580" s="476">
        <v>42700</v>
      </c>
      <c r="O580" s="476">
        <v>0</v>
      </c>
      <c r="P580" s="479">
        <v>0</v>
      </c>
      <c r="Q580" s="480">
        <v>0</v>
      </c>
      <c r="R580" s="480">
        <v>0</v>
      </c>
      <c r="S580" s="951">
        <v>3</v>
      </c>
    </row>
    <row r="581" spans="1:22" s="198" customFormat="1" ht="47.25" customHeight="1">
      <c r="A581" s="949"/>
      <c r="B581" s="529" t="s">
        <v>1301</v>
      </c>
      <c r="C581" s="600" t="s">
        <v>1302</v>
      </c>
      <c r="D581" s="252" t="s">
        <v>1081</v>
      </c>
      <c r="E581" s="600" t="s">
        <v>1303</v>
      </c>
      <c r="F581" s="247" t="s">
        <v>52</v>
      </c>
      <c r="G581" s="257">
        <v>45013</v>
      </c>
      <c r="H581" s="835">
        <v>46022</v>
      </c>
      <c r="I581" s="477" t="s">
        <v>375</v>
      </c>
      <c r="J581" s="477" t="s">
        <v>319</v>
      </c>
      <c r="K581" s="477" t="s">
        <v>1304</v>
      </c>
      <c r="L581" s="477" t="s">
        <v>29</v>
      </c>
      <c r="M581" s="474">
        <f t="shared" ref="M581:R581" si="86">M582</f>
        <v>100000</v>
      </c>
      <c r="N581" s="474">
        <f t="shared" si="86"/>
        <v>100000</v>
      </c>
      <c r="O581" s="474">
        <f t="shared" si="86"/>
        <v>0</v>
      </c>
      <c r="P581" s="487">
        <f t="shared" si="86"/>
        <v>0</v>
      </c>
      <c r="Q581" s="486">
        <f t="shared" si="86"/>
        <v>0</v>
      </c>
      <c r="R581" s="486">
        <f t="shared" si="86"/>
        <v>0</v>
      </c>
      <c r="S581" s="951"/>
    </row>
    <row r="582" spans="1:22" s="198" customFormat="1" ht="34.5" customHeight="1">
      <c r="A582" s="949"/>
      <c r="B582" s="274"/>
      <c r="C582" s="604"/>
      <c r="D582" s="256"/>
      <c r="E582" s="604"/>
      <c r="F582" s="251"/>
      <c r="G582" s="251"/>
      <c r="H582" s="824"/>
      <c r="I582" s="478" t="s">
        <v>375</v>
      </c>
      <c r="J582" s="478" t="s">
        <v>319</v>
      </c>
      <c r="K582" s="478" t="s">
        <v>1304</v>
      </c>
      <c r="L582" s="478" t="s">
        <v>454</v>
      </c>
      <c r="M582" s="476">
        <v>100000</v>
      </c>
      <c r="N582" s="476">
        <v>100000</v>
      </c>
      <c r="O582" s="476">
        <v>0</v>
      </c>
      <c r="P582" s="479">
        <v>0</v>
      </c>
      <c r="Q582" s="480">
        <v>0</v>
      </c>
      <c r="R582" s="480">
        <v>0</v>
      </c>
      <c r="S582" s="951">
        <v>3</v>
      </c>
    </row>
    <row r="583" spans="1:22" s="198" customFormat="1" ht="37.5" customHeight="1">
      <c r="A583" s="949"/>
      <c r="B583" s="529" t="s">
        <v>1305</v>
      </c>
      <c r="C583" s="600" t="s">
        <v>1302</v>
      </c>
      <c r="D583" s="256"/>
      <c r="E583" s="604"/>
      <c r="F583" s="251"/>
      <c r="G583" s="251"/>
      <c r="H583" s="824"/>
      <c r="I583" s="477" t="s">
        <v>375</v>
      </c>
      <c r="J583" s="477" t="s">
        <v>319</v>
      </c>
      <c r="K583" s="477" t="s">
        <v>1306</v>
      </c>
      <c r="L583" s="477" t="s">
        <v>29</v>
      </c>
      <c r="M583" s="474">
        <f t="shared" ref="M583:R583" si="87">M584</f>
        <v>29900</v>
      </c>
      <c r="N583" s="474">
        <f t="shared" si="87"/>
        <v>29900</v>
      </c>
      <c r="O583" s="474">
        <f t="shared" si="87"/>
        <v>0</v>
      </c>
      <c r="P583" s="487">
        <f t="shared" si="87"/>
        <v>0</v>
      </c>
      <c r="Q583" s="486">
        <f t="shared" si="87"/>
        <v>0</v>
      </c>
      <c r="R583" s="486">
        <f t="shared" si="87"/>
        <v>0</v>
      </c>
      <c r="S583" s="962"/>
    </row>
    <row r="584" spans="1:22" s="198" customFormat="1" ht="37.5" customHeight="1">
      <c r="A584" s="949"/>
      <c r="B584" s="530"/>
      <c r="C584" s="601"/>
      <c r="D584" s="253"/>
      <c r="E584" s="601"/>
      <c r="F584" s="248"/>
      <c r="G584" s="248"/>
      <c r="H584" s="825"/>
      <c r="I584" s="478" t="s">
        <v>375</v>
      </c>
      <c r="J584" s="478" t="s">
        <v>319</v>
      </c>
      <c r="K584" s="478" t="s">
        <v>1306</v>
      </c>
      <c r="L584" s="478" t="s">
        <v>454</v>
      </c>
      <c r="M584" s="476">
        <v>29900</v>
      </c>
      <c r="N584" s="476">
        <v>29900</v>
      </c>
      <c r="O584" s="476">
        <v>0</v>
      </c>
      <c r="P584" s="479">
        <v>0</v>
      </c>
      <c r="Q584" s="480">
        <v>0</v>
      </c>
      <c r="R584" s="480">
        <v>0</v>
      </c>
      <c r="S584" s="951">
        <v>3</v>
      </c>
    </row>
    <row r="585" spans="1:22" s="198" customFormat="1" ht="83.25" customHeight="1">
      <c r="A585" s="949"/>
      <c r="B585" s="529" t="s">
        <v>1307</v>
      </c>
      <c r="C585" s="600" t="s">
        <v>1138</v>
      </c>
      <c r="D585" s="252" t="s">
        <v>1081</v>
      </c>
      <c r="E585" s="649" t="s">
        <v>1095</v>
      </c>
      <c r="F585" s="196" t="s">
        <v>52</v>
      </c>
      <c r="G585" s="215">
        <v>39814</v>
      </c>
      <c r="H585" s="826" t="s">
        <v>25</v>
      </c>
      <c r="I585" s="477" t="s">
        <v>375</v>
      </c>
      <c r="J585" s="477" t="s">
        <v>319</v>
      </c>
      <c r="K585" s="477" t="s">
        <v>1140</v>
      </c>
      <c r="L585" s="477" t="s">
        <v>29</v>
      </c>
      <c r="M585" s="474">
        <f>M586</f>
        <v>162800</v>
      </c>
      <c r="N585" s="474">
        <f t="shared" ref="N585:R585" si="88">N586</f>
        <v>162800</v>
      </c>
      <c r="O585" s="474">
        <f t="shared" si="88"/>
        <v>162800</v>
      </c>
      <c r="P585" s="474">
        <f t="shared" si="88"/>
        <v>162800</v>
      </c>
      <c r="Q585" s="474">
        <f t="shared" si="88"/>
        <v>162800</v>
      </c>
      <c r="R585" s="474">
        <f t="shared" si="88"/>
        <v>162800</v>
      </c>
      <c r="S585" s="962"/>
    </row>
    <row r="586" spans="1:22" s="198" customFormat="1" ht="122.25" customHeight="1">
      <c r="A586" s="949"/>
      <c r="B586" s="530"/>
      <c r="C586" s="601"/>
      <c r="D586" s="253"/>
      <c r="E586" s="649" t="s">
        <v>1091</v>
      </c>
      <c r="F586" s="191" t="s">
        <v>1141</v>
      </c>
      <c r="G586" s="215">
        <v>43831</v>
      </c>
      <c r="H586" s="826" t="s">
        <v>25</v>
      </c>
      <c r="I586" s="478" t="s">
        <v>375</v>
      </c>
      <c r="J586" s="478" t="s">
        <v>319</v>
      </c>
      <c r="K586" s="478" t="s">
        <v>1140</v>
      </c>
      <c r="L586" s="478" t="s">
        <v>454</v>
      </c>
      <c r="M586" s="476">
        <v>162800</v>
      </c>
      <c r="N586" s="476">
        <v>162800</v>
      </c>
      <c r="O586" s="476">
        <v>162800</v>
      </c>
      <c r="P586" s="479">
        <v>162800</v>
      </c>
      <c r="Q586" s="479">
        <v>162800</v>
      </c>
      <c r="R586" s="479">
        <v>162800</v>
      </c>
      <c r="S586" s="951">
        <v>3</v>
      </c>
    </row>
    <row r="587" spans="1:22" s="198" customFormat="1" ht="49.5" customHeight="1">
      <c r="A587" s="949"/>
      <c r="B587" s="529" t="s">
        <v>1308</v>
      </c>
      <c r="C587" s="600" t="s">
        <v>1149</v>
      </c>
      <c r="D587" s="252" t="s">
        <v>1081</v>
      </c>
      <c r="E587" s="643" t="s">
        <v>1150</v>
      </c>
      <c r="F587" s="247" t="s">
        <v>52</v>
      </c>
      <c r="G587" s="257">
        <v>45531</v>
      </c>
      <c r="H587" s="247" t="s">
        <v>25</v>
      </c>
      <c r="I587" s="477" t="s">
        <v>375</v>
      </c>
      <c r="J587" s="477" t="s">
        <v>319</v>
      </c>
      <c r="K587" s="477" t="s">
        <v>1151</v>
      </c>
      <c r="L587" s="477" t="s">
        <v>29</v>
      </c>
      <c r="M587" s="474">
        <f t="shared" ref="M587:R587" si="89">M588</f>
        <v>8121806.3499999996</v>
      </c>
      <c r="N587" s="474">
        <f t="shared" si="89"/>
        <v>8121806.3499999996</v>
      </c>
      <c r="O587" s="474">
        <f t="shared" si="89"/>
        <v>0</v>
      </c>
      <c r="P587" s="474">
        <f t="shared" si="89"/>
        <v>0</v>
      </c>
      <c r="Q587" s="474">
        <f t="shared" si="89"/>
        <v>0</v>
      </c>
      <c r="R587" s="474">
        <f t="shared" si="89"/>
        <v>0</v>
      </c>
      <c r="S587" s="962"/>
    </row>
    <row r="588" spans="1:22" s="198" customFormat="1" ht="84" customHeight="1">
      <c r="A588" s="949"/>
      <c r="B588" s="530"/>
      <c r="C588" s="601"/>
      <c r="D588" s="253"/>
      <c r="E588" s="642"/>
      <c r="F588" s="248"/>
      <c r="G588" s="258"/>
      <c r="H588" s="248"/>
      <c r="I588" s="478" t="s">
        <v>375</v>
      </c>
      <c r="J588" s="478" t="s">
        <v>319</v>
      </c>
      <c r="K588" s="478" t="s">
        <v>1151</v>
      </c>
      <c r="L588" s="478" t="s">
        <v>454</v>
      </c>
      <c r="M588" s="476">
        <v>8121806.3499999996</v>
      </c>
      <c r="N588" s="476">
        <v>8121806.3499999996</v>
      </c>
      <c r="O588" s="476">
        <v>0</v>
      </c>
      <c r="P588" s="479">
        <v>0</v>
      </c>
      <c r="Q588" s="479">
        <v>0</v>
      </c>
      <c r="R588" s="479">
        <v>0</v>
      </c>
      <c r="S588" s="951">
        <v>3</v>
      </c>
    </row>
    <row r="589" spans="1:22" s="198" customFormat="1" ht="132.75" customHeight="1">
      <c r="A589" s="949"/>
      <c r="B589" s="274" t="s">
        <v>1309</v>
      </c>
      <c r="C589" s="600" t="s">
        <v>1310</v>
      </c>
      <c r="D589" s="252" t="s">
        <v>1081</v>
      </c>
      <c r="E589" s="649" t="s">
        <v>1096</v>
      </c>
      <c r="F589" s="216" t="s">
        <v>342</v>
      </c>
      <c r="G589" s="215">
        <v>43831</v>
      </c>
      <c r="H589" s="836" t="s">
        <v>25</v>
      </c>
      <c r="I589" s="477" t="s">
        <v>375</v>
      </c>
      <c r="J589" s="477" t="s">
        <v>319</v>
      </c>
      <c r="K589" s="477" t="s">
        <v>1311</v>
      </c>
      <c r="L589" s="477" t="s">
        <v>29</v>
      </c>
      <c r="M589" s="474">
        <f>M590</f>
        <v>500000</v>
      </c>
      <c r="N589" s="474">
        <f t="shared" ref="N589:R589" si="90">N590</f>
        <v>500000</v>
      </c>
      <c r="O589" s="474">
        <f t="shared" si="90"/>
        <v>0</v>
      </c>
      <c r="P589" s="474">
        <f t="shared" si="90"/>
        <v>0</v>
      </c>
      <c r="Q589" s="474">
        <f t="shared" si="90"/>
        <v>0</v>
      </c>
      <c r="R589" s="474">
        <f t="shared" si="90"/>
        <v>0</v>
      </c>
      <c r="S589" s="962"/>
    </row>
    <row r="590" spans="1:22" s="198" customFormat="1" ht="57" customHeight="1">
      <c r="A590" s="949"/>
      <c r="B590" s="530"/>
      <c r="C590" s="601"/>
      <c r="D590" s="253"/>
      <c r="E590" s="609" t="s">
        <v>1312</v>
      </c>
      <c r="F590" s="191" t="s">
        <v>52</v>
      </c>
      <c r="G590" s="217">
        <v>45492</v>
      </c>
      <c r="H590" s="827" t="s">
        <v>25</v>
      </c>
      <c r="I590" s="478" t="s">
        <v>375</v>
      </c>
      <c r="J590" s="478" t="s">
        <v>319</v>
      </c>
      <c r="K590" s="478" t="s">
        <v>1311</v>
      </c>
      <c r="L590" s="478" t="s">
        <v>454</v>
      </c>
      <c r="M590" s="476">
        <v>500000</v>
      </c>
      <c r="N590" s="476">
        <v>500000</v>
      </c>
      <c r="O590" s="476">
        <v>0</v>
      </c>
      <c r="P590" s="479">
        <v>0</v>
      </c>
      <c r="Q590" s="479">
        <v>0</v>
      </c>
      <c r="R590" s="479">
        <v>0</v>
      </c>
      <c r="S590" s="951">
        <v>3</v>
      </c>
    </row>
    <row r="591" spans="1:22" s="198" customFormat="1" ht="69" customHeight="1">
      <c r="A591" s="949"/>
      <c r="B591" s="524" t="s">
        <v>1313</v>
      </c>
      <c r="C591" s="610" t="s">
        <v>1314</v>
      </c>
      <c r="D591" s="252" t="s">
        <v>1081</v>
      </c>
      <c r="E591" s="638" t="s">
        <v>1095</v>
      </c>
      <c r="F591" s="190" t="s">
        <v>52</v>
      </c>
      <c r="G591" s="213">
        <v>39814</v>
      </c>
      <c r="H591" s="190" t="s">
        <v>25</v>
      </c>
      <c r="I591" s="488" t="s">
        <v>375</v>
      </c>
      <c r="J591" s="477" t="s">
        <v>27</v>
      </c>
      <c r="K591" s="477" t="s">
        <v>1315</v>
      </c>
      <c r="L591" s="488" t="s">
        <v>29</v>
      </c>
      <c r="M591" s="474">
        <f t="shared" ref="M591:R591" si="91">M592+M593</f>
        <v>32828784.399999999</v>
      </c>
      <c r="N591" s="474">
        <f t="shared" si="91"/>
        <v>32828784.399999999</v>
      </c>
      <c r="O591" s="474">
        <f t="shared" si="91"/>
        <v>39634510</v>
      </c>
      <c r="P591" s="474">
        <f t="shared" si="91"/>
        <v>110102600</v>
      </c>
      <c r="Q591" s="474">
        <f t="shared" si="91"/>
        <v>28149100</v>
      </c>
      <c r="R591" s="474">
        <f t="shared" si="91"/>
        <v>28149100</v>
      </c>
      <c r="S591" s="962"/>
      <c r="V591" s="201"/>
    </row>
    <row r="592" spans="1:22" s="198" customFormat="1" ht="148.5" customHeight="1">
      <c r="A592" s="949"/>
      <c r="B592" s="528"/>
      <c r="C592" s="608"/>
      <c r="D592" s="253"/>
      <c r="E592" s="640" t="s">
        <v>1316</v>
      </c>
      <c r="F592" s="196" t="s">
        <v>52</v>
      </c>
      <c r="G592" s="215">
        <v>43830</v>
      </c>
      <c r="H592" s="196" t="s">
        <v>25</v>
      </c>
      <c r="I592" s="478" t="s">
        <v>375</v>
      </c>
      <c r="J592" s="478" t="s">
        <v>27</v>
      </c>
      <c r="K592" s="483" t="s">
        <v>1315</v>
      </c>
      <c r="L592" s="478" t="s">
        <v>454</v>
      </c>
      <c r="M592" s="476">
        <v>9586084.4000000004</v>
      </c>
      <c r="N592" s="476">
        <v>9586084.4000000004</v>
      </c>
      <c r="O592" s="476">
        <v>13288900</v>
      </c>
      <c r="P592" s="479">
        <v>83530000</v>
      </c>
      <c r="Q592" s="480">
        <v>1000000</v>
      </c>
      <c r="R592" s="476">
        <v>1000000</v>
      </c>
      <c r="S592" s="951">
        <v>3</v>
      </c>
    </row>
    <row r="593" spans="1:19" s="198" customFormat="1" ht="132.75" customHeight="1">
      <c r="A593" s="949"/>
      <c r="B593" s="526"/>
      <c r="C593" s="609"/>
      <c r="D593" s="193" t="s">
        <v>1317</v>
      </c>
      <c r="E593" s="652" t="s">
        <v>1318</v>
      </c>
      <c r="F593" s="212" t="s">
        <v>52</v>
      </c>
      <c r="G593" s="214" t="s">
        <v>1319</v>
      </c>
      <c r="H593" s="212" t="s">
        <v>25</v>
      </c>
      <c r="I593" s="478" t="s">
        <v>375</v>
      </c>
      <c r="J593" s="478" t="s">
        <v>27</v>
      </c>
      <c r="K593" s="483" t="s">
        <v>1315</v>
      </c>
      <c r="L593" s="478" t="s">
        <v>1320</v>
      </c>
      <c r="M593" s="476">
        <v>23242700</v>
      </c>
      <c r="N593" s="476">
        <v>23242700</v>
      </c>
      <c r="O593" s="476">
        <v>26345610</v>
      </c>
      <c r="P593" s="479">
        <v>26572600</v>
      </c>
      <c r="Q593" s="480">
        <v>27149100</v>
      </c>
      <c r="R593" s="476">
        <v>27149100</v>
      </c>
      <c r="S593" s="951">
        <v>3</v>
      </c>
    </row>
    <row r="594" spans="1:19" s="198" customFormat="1" ht="125.25" customHeight="1">
      <c r="A594" s="949"/>
      <c r="B594" s="524" t="s">
        <v>1321</v>
      </c>
      <c r="C594" s="600" t="s">
        <v>1322</v>
      </c>
      <c r="D594" s="252" t="s">
        <v>1317</v>
      </c>
      <c r="E594" s="643" t="s">
        <v>1323</v>
      </c>
      <c r="F594" s="247" t="s">
        <v>52</v>
      </c>
      <c r="G594" s="257">
        <v>45152</v>
      </c>
      <c r="H594" s="247" t="s">
        <v>25</v>
      </c>
      <c r="I594" s="477" t="s">
        <v>375</v>
      </c>
      <c r="J594" s="477" t="s">
        <v>27</v>
      </c>
      <c r="K594" s="481" t="s">
        <v>1324</v>
      </c>
      <c r="L594" s="477" t="s">
        <v>29</v>
      </c>
      <c r="M594" s="474">
        <f>M595</f>
        <v>562600</v>
      </c>
      <c r="N594" s="474">
        <f>N595</f>
        <v>205400</v>
      </c>
      <c r="O594" s="474">
        <f>O595</f>
        <v>1497600</v>
      </c>
      <c r="P594" s="482">
        <f>P595</f>
        <v>1497600</v>
      </c>
      <c r="Q594" s="474">
        <f t="shared" ref="Q594:R594" si="92">Q595</f>
        <v>1497600</v>
      </c>
      <c r="R594" s="474">
        <f t="shared" si="92"/>
        <v>1497600</v>
      </c>
      <c r="S594" s="962"/>
    </row>
    <row r="595" spans="1:19" s="198" customFormat="1" ht="66.75" customHeight="1">
      <c r="A595" s="949"/>
      <c r="B595" s="526"/>
      <c r="C595" s="601"/>
      <c r="D595" s="253"/>
      <c r="E595" s="394"/>
      <c r="F595" s="248"/>
      <c r="G595" s="258"/>
      <c r="H595" s="248"/>
      <c r="I595" s="478" t="s">
        <v>375</v>
      </c>
      <c r="J595" s="478" t="s">
        <v>27</v>
      </c>
      <c r="K595" s="483" t="s">
        <v>1324</v>
      </c>
      <c r="L595" s="478" t="s">
        <v>1325</v>
      </c>
      <c r="M595" s="476">
        <v>562600</v>
      </c>
      <c r="N595" s="476">
        <v>205400</v>
      </c>
      <c r="O595" s="476">
        <v>1497600</v>
      </c>
      <c r="P595" s="479">
        <v>1497600</v>
      </c>
      <c r="Q595" s="480">
        <v>1497600</v>
      </c>
      <c r="R595" s="480">
        <v>1497600</v>
      </c>
      <c r="S595" s="951">
        <v>3</v>
      </c>
    </row>
    <row r="596" spans="1:19" s="198" customFormat="1" ht="89.25" customHeight="1">
      <c r="A596" s="949"/>
      <c r="B596" s="524" t="s">
        <v>1326</v>
      </c>
      <c r="C596" s="608" t="s">
        <v>1094</v>
      </c>
      <c r="D596" s="252" t="s">
        <v>1081</v>
      </c>
      <c r="E596" s="609" t="s">
        <v>1095</v>
      </c>
      <c r="F596" s="196" t="s">
        <v>52</v>
      </c>
      <c r="G596" s="215">
        <v>39814</v>
      </c>
      <c r="H596" s="196" t="s">
        <v>25</v>
      </c>
      <c r="I596" s="477" t="s">
        <v>375</v>
      </c>
      <c r="J596" s="477" t="s">
        <v>27</v>
      </c>
      <c r="K596" s="481" t="s">
        <v>383</v>
      </c>
      <c r="L596" s="477" t="s">
        <v>29</v>
      </c>
      <c r="M596" s="474">
        <f t="shared" ref="M596:R596" si="93">M597</f>
        <v>0</v>
      </c>
      <c r="N596" s="474">
        <f t="shared" si="93"/>
        <v>0</v>
      </c>
      <c r="O596" s="474">
        <f t="shared" si="93"/>
        <v>0</v>
      </c>
      <c r="P596" s="482">
        <f t="shared" si="93"/>
        <v>0</v>
      </c>
      <c r="Q596" s="474">
        <f t="shared" si="93"/>
        <v>2200000</v>
      </c>
      <c r="R596" s="474">
        <f t="shared" si="93"/>
        <v>2200000</v>
      </c>
      <c r="S596" s="962"/>
    </row>
    <row r="597" spans="1:19" s="198" customFormat="1" ht="129.75" customHeight="1">
      <c r="A597" s="949"/>
      <c r="B597" s="526"/>
      <c r="C597" s="608"/>
      <c r="D597" s="253"/>
      <c r="E597" s="609" t="s">
        <v>1091</v>
      </c>
      <c r="F597" s="191" t="s">
        <v>1097</v>
      </c>
      <c r="G597" s="214">
        <v>43831</v>
      </c>
      <c r="H597" s="212" t="s">
        <v>25</v>
      </c>
      <c r="I597" s="478" t="s">
        <v>375</v>
      </c>
      <c r="J597" s="478" t="s">
        <v>27</v>
      </c>
      <c r="K597" s="483" t="s">
        <v>383</v>
      </c>
      <c r="L597" s="478" t="s">
        <v>454</v>
      </c>
      <c r="M597" s="476">
        <v>0</v>
      </c>
      <c r="N597" s="476">
        <v>0</v>
      </c>
      <c r="O597" s="476">
        <v>0</v>
      </c>
      <c r="P597" s="479">
        <v>0</v>
      </c>
      <c r="Q597" s="480">
        <v>2200000</v>
      </c>
      <c r="R597" s="480">
        <v>2200000</v>
      </c>
      <c r="S597" s="951">
        <v>3</v>
      </c>
    </row>
    <row r="598" spans="1:19" s="198" customFormat="1" ht="93.75" customHeight="1">
      <c r="A598" s="949"/>
      <c r="B598" s="524" t="s">
        <v>1327</v>
      </c>
      <c r="C598" s="600" t="s">
        <v>1328</v>
      </c>
      <c r="D598" s="252" t="s">
        <v>1329</v>
      </c>
      <c r="E598" s="643" t="s">
        <v>1225</v>
      </c>
      <c r="F598" s="247" t="s">
        <v>52</v>
      </c>
      <c r="G598" s="257">
        <v>45685</v>
      </c>
      <c r="H598" s="257" t="s">
        <v>1073</v>
      </c>
      <c r="I598" s="488" t="s">
        <v>375</v>
      </c>
      <c r="J598" s="477" t="s">
        <v>27</v>
      </c>
      <c r="K598" s="481" t="s">
        <v>1330</v>
      </c>
      <c r="L598" s="477" t="s">
        <v>29</v>
      </c>
      <c r="M598" s="474">
        <f t="shared" ref="M598:R598" si="94">M599</f>
        <v>6362700</v>
      </c>
      <c r="N598" s="474">
        <f t="shared" si="94"/>
        <v>6362700</v>
      </c>
      <c r="O598" s="474">
        <f t="shared" si="94"/>
        <v>1663000</v>
      </c>
      <c r="P598" s="474">
        <f t="shared" si="94"/>
        <v>2034000</v>
      </c>
      <c r="Q598" s="474">
        <f t="shared" si="94"/>
        <v>2441000</v>
      </c>
      <c r="R598" s="474">
        <f t="shared" si="94"/>
        <v>2441000</v>
      </c>
      <c r="S598" s="969"/>
    </row>
    <row r="599" spans="1:19" s="198" customFormat="1" ht="52.5" customHeight="1">
      <c r="A599" s="949"/>
      <c r="B599" s="526"/>
      <c r="C599" s="601"/>
      <c r="D599" s="253"/>
      <c r="E599" s="642"/>
      <c r="F599" s="248"/>
      <c r="G599" s="258"/>
      <c r="H599" s="258"/>
      <c r="I599" s="503" t="s">
        <v>375</v>
      </c>
      <c r="J599" s="483" t="s">
        <v>27</v>
      </c>
      <c r="K599" s="483" t="s">
        <v>1330</v>
      </c>
      <c r="L599" s="483" t="s">
        <v>1320</v>
      </c>
      <c r="M599" s="476">
        <v>6362700</v>
      </c>
      <c r="N599" s="476">
        <v>6362700</v>
      </c>
      <c r="O599" s="476">
        <v>1663000</v>
      </c>
      <c r="P599" s="479">
        <v>2034000</v>
      </c>
      <c r="Q599" s="480">
        <v>2441000</v>
      </c>
      <c r="R599" s="480">
        <v>2441000</v>
      </c>
      <c r="S599" s="953">
        <v>3</v>
      </c>
    </row>
    <row r="600" spans="1:19" s="198" customFormat="1" ht="51.75" customHeight="1">
      <c r="A600" s="949"/>
      <c r="B600" s="524" t="s">
        <v>1331</v>
      </c>
      <c r="C600" s="600" t="s">
        <v>1332</v>
      </c>
      <c r="D600" s="252" t="s">
        <v>1081</v>
      </c>
      <c r="E600" s="600" t="s">
        <v>1333</v>
      </c>
      <c r="F600" s="247" t="s">
        <v>52</v>
      </c>
      <c r="G600" s="257">
        <v>43466</v>
      </c>
      <c r="H600" s="257" t="s">
        <v>25</v>
      </c>
      <c r="I600" s="488" t="s">
        <v>375</v>
      </c>
      <c r="J600" s="477" t="s">
        <v>27</v>
      </c>
      <c r="K600" s="481" t="s">
        <v>1334</v>
      </c>
      <c r="L600" s="477" t="s">
        <v>29</v>
      </c>
      <c r="M600" s="474">
        <f t="shared" ref="M600:R600" si="95">M601</f>
        <v>1900700</v>
      </c>
      <c r="N600" s="474">
        <f t="shared" si="95"/>
        <v>1900700</v>
      </c>
      <c r="O600" s="474">
        <f t="shared" si="95"/>
        <v>415800</v>
      </c>
      <c r="P600" s="474">
        <f t="shared" si="95"/>
        <v>508500</v>
      </c>
      <c r="Q600" s="474">
        <f t="shared" si="95"/>
        <v>610300</v>
      </c>
      <c r="R600" s="474">
        <f t="shared" si="95"/>
        <v>610300</v>
      </c>
      <c r="S600" s="969"/>
    </row>
    <row r="601" spans="1:19" s="198" customFormat="1" ht="129" customHeight="1">
      <c r="A601" s="949"/>
      <c r="B601" s="526"/>
      <c r="C601" s="601"/>
      <c r="D601" s="253"/>
      <c r="E601" s="601"/>
      <c r="F601" s="248"/>
      <c r="G601" s="258"/>
      <c r="H601" s="258"/>
      <c r="I601" s="483" t="s">
        <v>375</v>
      </c>
      <c r="J601" s="483" t="s">
        <v>27</v>
      </c>
      <c r="K601" s="483" t="s">
        <v>1334</v>
      </c>
      <c r="L601" s="483" t="s">
        <v>1320</v>
      </c>
      <c r="M601" s="476">
        <v>1900700</v>
      </c>
      <c r="N601" s="476">
        <v>1900700</v>
      </c>
      <c r="O601" s="476">
        <v>415800</v>
      </c>
      <c r="P601" s="484">
        <v>508500</v>
      </c>
      <c r="Q601" s="476">
        <v>610300</v>
      </c>
      <c r="R601" s="476">
        <v>610300</v>
      </c>
      <c r="S601" s="951">
        <v>3</v>
      </c>
    </row>
    <row r="602" spans="1:19" s="198" customFormat="1" ht="63.75" customHeight="1">
      <c r="A602" s="949"/>
      <c r="B602" s="524" t="s">
        <v>1335</v>
      </c>
      <c r="C602" s="600" t="s">
        <v>1336</v>
      </c>
      <c r="D602" s="252" t="s">
        <v>1081</v>
      </c>
      <c r="E602" s="643" t="s">
        <v>1225</v>
      </c>
      <c r="F602" s="247" t="s">
        <v>52</v>
      </c>
      <c r="G602" s="257">
        <v>45685</v>
      </c>
      <c r="H602" s="257" t="s">
        <v>1073</v>
      </c>
      <c r="I602" s="481" t="s">
        <v>375</v>
      </c>
      <c r="J602" s="481" t="s">
        <v>27</v>
      </c>
      <c r="K602" s="481" t="s">
        <v>1116</v>
      </c>
      <c r="L602" s="481" t="s">
        <v>29</v>
      </c>
      <c r="M602" s="474">
        <f t="shared" ref="M602:R602" si="96">M603</f>
        <v>1155000</v>
      </c>
      <c r="N602" s="474">
        <f t="shared" si="96"/>
        <v>1155000</v>
      </c>
      <c r="O602" s="474">
        <f t="shared" si="96"/>
        <v>1000000</v>
      </c>
      <c r="P602" s="487">
        <f t="shared" si="96"/>
        <v>1000000</v>
      </c>
      <c r="Q602" s="486">
        <f t="shared" si="96"/>
        <v>1000000</v>
      </c>
      <c r="R602" s="486">
        <f t="shared" si="96"/>
        <v>1000000</v>
      </c>
      <c r="S602" s="951"/>
    </row>
    <row r="603" spans="1:19" s="198" customFormat="1" ht="95.25" customHeight="1">
      <c r="A603" s="949"/>
      <c r="B603" s="526"/>
      <c r="C603" s="601"/>
      <c r="D603" s="256"/>
      <c r="E603" s="642"/>
      <c r="F603" s="248"/>
      <c r="G603" s="258"/>
      <c r="H603" s="258"/>
      <c r="I603" s="483" t="s">
        <v>375</v>
      </c>
      <c r="J603" s="483" t="s">
        <v>27</v>
      </c>
      <c r="K603" s="483" t="s">
        <v>1116</v>
      </c>
      <c r="L603" s="483" t="s">
        <v>454</v>
      </c>
      <c r="M603" s="476">
        <v>1155000</v>
      </c>
      <c r="N603" s="476">
        <v>1155000</v>
      </c>
      <c r="O603" s="476">
        <v>1000000</v>
      </c>
      <c r="P603" s="479">
        <v>1000000</v>
      </c>
      <c r="Q603" s="480">
        <v>1000000</v>
      </c>
      <c r="R603" s="480">
        <v>1000000</v>
      </c>
      <c r="S603" s="951">
        <v>3</v>
      </c>
    </row>
    <row r="604" spans="1:19" s="198" customFormat="1" ht="61.5" customHeight="1">
      <c r="A604" s="949"/>
      <c r="B604" s="528" t="s">
        <v>1337</v>
      </c>
      <c r="C604" s="604" t="s">
        <v>1338</v>
      </c>
      <c r="D604" s="256"/>
      <c r="E604" s="600" t="s">
        <v>1229</v>
      </c>
      <c r="F604" s="247" t="s">
        <v>52</v>
      </c>
      <c r="G604" s="257">
        <v>43466</v>
      </c>
      <c r="H604" s="247" t="s">
        <v>25</v>
      </c>
      <c r="I604" s="481" t="s">
        <v>375</v>
      </c>
      <c r="J604" s="481" t="s">
        <v>27</v>
      </c>
      <c r="K604" s="481" t="s">
        <v>1120</v>
      </c>
      <c r="L604" s="481" t="s">
        <v>29</v>
      </c>
      <c r="M604" s="474">
        <f t="shared" ref="M604:R604" si="97">M605</f>
        <v>345000</v>
      </c>
      <c r="N604" s="474">
        <f t="shared" si="97"/>
        <v>345000</v>
      </c>
      <c r="O604" s="474">
        <f t="shared" si="97"/>
        <v>250000</v>
      </c>
      <c r="P604" s="487">
        <f>P605</f>
        <v>250000</v>
      </c>
      <c r="Q604" s="486">
        <f t="shared" si="97"/>
        <v>250000</v>
      </c>
      <c r="R604" s="486">
        <f t="shared" si="97"/>
        <v>250000</v>
      </c>
      <c r="S604" s="951"/>
    </row>
    <row r="605" spans="1:19" s="198" customFormat="1" ht="97.5" customHeight="1">
      <c r="A605" s="949"/>
      <c r="B605" s="526"/>
      <c r="C605" s="601"/>
      <c r="D605" s="253"/>
      <c r="E605" s="601"/>
      <c r="F605" s="248"/>
      <c r="G605" s="258"/>
      <c r="H605" s="248"/>
      <c r="I605" s="483" t="s">
        <v>375</v>
      </c>
      <c r="J605" s="483" t="s">
        <v>27</v>
      </c>
      <c r="K605" s="483" t="s">
        <v>1120</v>
      </c>
      <c r="L605" s="483" t="s">
        <v>454</v>
      </c>
      <c r="M605" s="476">
        <v>345000</v>
      </c>
      <c r="N605" s="476">
        <v>345000</v>
      </c>
      <c r="O605" s="476">
        <v>250000</v>
      </c>
      <c r="P605" s="479">
        <v>250000</v>
      </c>
      <c r="Q605" s="480">
        <v>250000</v>
      </c>
      <c r="R605" s="480">
        <v>250000</v>
      </c>
      <c r="S605" s="951">
        <v>3</v>
      </c>
    </row>
    <row r="606" spans="1:19" s="198" customFormat="1" ht="62.25" customHeight="1">
      <c r="A606" s="949"/>
      <c r="B606" s="524" t="s">
        <v>1339</v>
      </c>
      <c r="C606" s="604" t="s">
        <v>1340</v>
      </c>
      <c r="D606" s="252" t="s">
        <v>1341</v>
      </c>
      <c r="E606" s="600" t="s">
        <v>1342</v>
      </c>
      <c r="F606" s="247" t="s">
        <v>52</v>
      </c>
      <c r="G606" s="257">
        <v>43831</v>
      </c>
      <c r="H606" s="247" t="s">
        <v>25</v>
      </c>
      <c r="I606" s="488" t="s">
        <v>375</v>
      </c>
      <c r="J606" s="477" t="s">
        <v>27</v>
      </c>
      <c r="K606" s="481" t="s">
        <v>1343</v>
      </c>
      <c r="L606" s="477" t="s">
        <v>29</v>
      </c>
      <c r="M606" s="474">
        <f>M607</f>
        <v>30000</v>
      </c>
      <c r="N606" s="474">
        <f t="shared" ref="N606:R606" si="98">N607</f>
        <v>30000</v>
      </c>
      <c r="O606" s="474">
        <f t="shared" si="98"/>
        <v>30000</v>
      </c>
      <c r="P606" s="474">
        <f t="shared" si="98"/>
        <v>30000</v>
      </c>
      <c r="Q606" s="474">
        <f t="shared" si="98"/>
        <v>30000</v>
      </c>
      <c r="R606" s="474">
        <f t="shared" si="98"/>
        <v>30000</v>
      </c>
      <c r="S606" s="969"/>
    </row>
    <row r="607" spans="1:19" s="198" customFormat="1" ht="82.5" customHeight="1">
      <c r="A607" s="949"/>
      <c r="B607" s="526"/>
      <c r="C607" s="601"/>
      <c r="D607" s="253"/>
      <c r="E607" s="601"/>
      <c r="F607" s="248"/>
      <c r="G607" s="248"/>
      <c r="H607" s="248"/>
      <c r="I607" s="478" t="s">
        <v>375</v>
      </c>
      <c r="J607" s="478" t="s">
        <v>27</v>
      </c>
      <c r="K607" s="483" t="s">
        <v>1343</v>
      </c>
      <c r="L607" s="478" t="s">
        <v>454</v>
      </c>
      <c r="M607" s="476">
        <v>30000</v>
      </c>
      <c r="N607" s="476">
        <v>30000</v>
      </c>
      <c r="O607" s="476">
        <v>30000</v>
      </c>
      <c r="P607" s="479">
        <v>30000</v>
      </c>
      <c r="Q607" s="480">
        <v>30000</v>
      </c>
      <c r="R607" s="480">
        <v>30000</v>
      </c>
      <c r="S607" s="951">
        <v>3</v>
      </c>
    </row>
    <row r="608" spans="1:19" s="198" customFormat="1" ht="82.5" customHeight="1">
      <c r="A608" s="949"/>
      <c r="B608" s="546" t="s">
        <v>1344</v>
      </c>
      <c r="C608" s="610" t="s">
        <v>1345</v>
      </c>
      <c r="D608" s="252" t="s">
        <v>1081</v>
      </c>
      <c r="E608" s="600" t="s">
        <v>1095</v>
      </c>
      <c r="F608" s="247" t="s">
        <v>52</v>
      </c>
      <c r="G608" s="257">
        <v>39814</v>
      </c>
      <c r="H608" s="247" t="s">
        <v>25</v>
      </c>
      <c r="I608" s="477" t="s">
        <v>375</v>
      </c>
      <c r="J608" s="477" t="s">
        <v>27</v>
      </c>
      <c r="K608" s="481" t="s">
        <v>951</v>
      </c>
      <c r="L608" s="477" t="s">
        <v>29</v>
      </c>
      <c r="M608" s="474">
        <f>M609+M611+M613</f>
        <v>75000</v>
      </c>
      <c r="N608" s="474">
        <f>N609+N611+N613</f>
        <v>75000</v>
      </c>
      <c r="O608" s="474">
        <f t="shared" ref="O608:R608" si="99">O609+O611+O613</f>
        <v>95000</v>
      </c>
      <c r="P608" s="487">
        <f t="shared" si="99"/>
        <v>95000</v>
      </c>
      <c r="Q608" s="486">
        <f t="shared" si="99"/>
        <v>95000</v>
      </c>
      <c r="R608" s="486">
        <f t="shared" si="99"/>
        <v>95000</v>
      </c>
      <c r="S608" s="962"/>
    </row>
    <row r="609" spans="1:19" s="198" customFormat="1" ht="51.75" customHeight="1">
      <c r="A609" s="949"/>
      <c r="B609" s="524" t="s">
        <v>1346</v>
      </c>
      <c r="C609" s="600" t="s">
        <v>1347</v>
      </c>
      <c r="D609" s="256"/>
      <c r="E609" s="604"/>
      <c r="F609" s="251"/>
      <c r="G609" s="259"/>
      <c r="H609" s="251"/>
      <c r="I609" s="491" t="s">
        <v>375</v>
      </c>
      <c r="J609" s="491" t="s">
        <v>27</v>
      </c>
      <c r="K609" s="491" t="s">
        <v>1348</v>
      </c>
      <c r="L609" s="491" t="s">
        <v>454</v>
      </c>
      <c r="M609" s="492">
        <v>20000</v>
      </c>
      <c r="N609" s="492">
        <v>20000</v>
      </c>
      <c r="O609" s="492">
        <v>30000</v>
      </c>
      <c r="P609" s="492">
        <v>30000</v>
      </c>
      <c r="Q609" s="492">
        <v>30000</v>
      </c>
      <c r="R609" s="492">
        <v>30000</v>
      </c>
      <c r="S609" s="963">
        <v>3</v>
      </c>
    </row>
    <row r="610" spans="1:19" s="198" customFormat="1" ht="51.75" customHeight="1">
      <c r="A610" s="949"/>
      <c r="B610" s="528"/>
      <c r="C610" s="604"/>
      <c r="D610" s="256"/>
      <c r="E610" s="601"/>
      <c r="F610" s="248"/>
      <c r="G610" s="258"/>
      <c r="H610" s="248"/>
      <c r="I610" s="261"/>
      <c r="J610" s="261"/>
      <c r="K610" s="261"/>
      <c r="L610" s="261"/>
      <c r="M610" s="260"/>
      <c r="N610" s="260"/>
      <c r="O610" s="260"/>
      <c r="P610" s="260"/>
      <c r="Q610" s="260"/>
      <c r="R610" s="260"/>
      <c r="S610" s="961"/>
    </row>
    <row r="611" spans="1:19" s="198" customFormat="1" ht="51.75" customHeight="1">
      <c r="A611" s="949"/>
      <c r="B611" s="526"/>
      <c r="C611" s="601"/>
      <c r="D611" s="256"/>
      <c r="E611" s="600" t="s">
        <v>1342</v>
      </c>
      <c r="F611" s="247" t="s">
        <v>1349</v>
      </c>
      <c r="G611" s="257">
        <v>43831</v>
      </c>
      <c r="H611" s="247" t="s">
        <v>25</v>
      </c>
      <c r="I611" s="491" t="s">
        <v>375</v>
      </c>
      <c r="J611" s="491" t="s">
        <v>27</v>
      </c>
      <c r="K611" s="491" t="s">
        <v>1350</v>
      </c>
      <c r="L611" s="491" t="s">
        <v>454</v>
      </c>
      <c r="M611" s="492">
        <v>20000</v>
      </c>
      <c r="N611" s="492">
        <v>20000</v>
      </c>
      <c r="O611" s="492">
        <v>25000</v>
      </c>
      <c r="P611" s="492">
        <v>25000</v>
      </c>
      <c r="Q611" s="492">
        <v>25000</v>
      </c>
      <c r="R611" s="492">
        <v>25000</v>
      </c>
      <c r="S611" s="963">
        <v>3</v>
      </c>
    </row>
    <row r="612" spans="1:19" s="198" customFormat="1" ht="31.5" customHeight="1">
      <c r="A612" s="949"/>
      <c r="B612" s="524" t="s">
        <v>1351</v>
      </c>
      <c r="C612" s="600" t="s">
        <v>1352</v>
      </c>
      <c r="D612" s="256"/>
      <c r="E612" s="604"/>
      <c r="F612" s="251"/>
      <c r="G612" s="259"/>
      <c r="H612" s="251"/>
      <c r="I612" s="261"/>
      <c r="J612" s="261"/>
      <c r="K612" s="261"/>
      <c r="L612" s="261"/>
      <c r="M612" s="260"/>
      <c r="N612" s="260"/>
      <c r="O612" s="260"/>
      <c r="P612" s="260"/>
      <c r="Q612" s="260"/>
      <c r="R612" s="260"/>
      <c r="S612" s="961"/>
    </row>
    <row r="613" spans="1:19" s="198" customFormat="1" ht="33" customHeight="1">
      <c r="A613" s="949"/>
      <c r="B613" s="526"/>
      <c r="C613" s="601"/>
      <c r="D613" s="256"/>
      <c r="E613" s="604"/>
      <c r="F613" s="251"/>
      <c r="G613" s="259"/>
      <c r="H613" s="251"/>
      <c r="I613" s="491" t="s">
        <v>375</v>
      </c>
      <c r="J613" s="491" t="s">
        <v>27</v>
      </c>
      <c r="K613" s="491" t="s">
        <v>1353</v>
      </c>
      <c r="L613" s="491" t="s">
        <v>454</v>
      </c>
      <c r="M613" s="504">
        <v>35000</v>
      </c>
      <c r="N613" s="504">
        <v>35000</v>
      </c>
      <c r="O613" s="504">
        <v>40000</v>
      </c>
      <c r="P613" s="504">
        <v>40000</v>
      </c>
      <c r="Q613" s="504">
        <v>40000</v>
      </c>
      <c r="R613" s="504">
        <v>40000</v>
      </c>
      <c r="S613" s="963">
        <v>3</v>
      </c>
    </row>
    <row r="614" spans="1:19" s="198" customFormat="1" ht="61.5" customHeight="1">
      <c r="A614" s="952"/>
      <c r="B614" s="536" t="s">
        <v>1354</v>
      </c>
      <c r="C614" s="607" t="s">
        <v>1355</v>
      </c>
      <c r="D614" s="256"/>
      <c r="E614" s="604"/>
      <c r="F614" s="251"/>
      <c r="G614" s="259"/>
      <c r="H614" s="251"/>
      <c r="I614" s="505"/>
      <c r="J614" s="505"/>
      <c r="K614" s="505"/>
      <c r="L614" s="505"/>
      <c r="M614" s="506"/>
      <c r="N614" s="506"/>
      <c r="O614" s="506"/>
      <c r="P614" s="506"/>
      <c r="Q614" s="506"/>
      <c r="R614" s="506"/>
      <c r="S614" s="970"/>
    </row>
    <row r="615" spans="1:19" s="198" customFormat="1" ht="102" customHeight="1">
      <c r="A615" s="952"/>
      <c r="B615" s="536"/>
      <c r="C615" s="607"/>
      <c r="D615" s="253"/>
      <c r="E615" s="601"/>
      <c r="F615" s="248"/>
      <c r="G615" s="258"/>
      <c r="H615" s="248"/>
      <c r="I615" s="507"/>
      <c r="J615" s="507"/>
      <c r="K615" s="507"/>
      <c r="L615" s="507"/>
      <c r="M615" s="508"/>
      <c r="N615" s="508"/>
      <c r="O615" s="508"/>
      <c r="P615" s="508"/>
      <c r="Q615" s="508"/>
      <c r="R615" s="508"/>
      <c r="S615" s="971"/>
    </row>
    <row r="616" spans="1:19" s="198" customFormat="1" ht="56.25" customHeight="1">
      <c r="A616" s="949"/>
      <c r="B616" s="528" t="s">
        <v>1356</v>
      </c>
      <c r="C616" s="604" t="s">
        <v>1357</v>
      </c>
      <c r="D616" s="256" t="s">
        <v>1070</v>
      </c>
      <c r="E616" s="604" t="s">
        <v>1091</v>
      </c>
      <c r="F616" s="251" t="s">
        <v>52</v>
      </c>
      <c r="G616" s="259">
        <v>43831</v>
      </c>
      <c r="H616" s="251" t="s">
        <v>25</v>
      </c>
      <c r="I616" s="509" t="s">
        <v>375</v>
      </c>
      <c r="J616" s="510" t="s">
        <v>1358</v>
      </c>
      <c r="K616" s="511" t="s">
        <v>1359</v>
      </c>
      <c r="L616" s="510" t="s">
        <v>29</v>
      </c>
      <c r="M616" s="512">
        <f t="shared" ref="M616:R616" si="100">M617</f>
        <v>90000</v>
      </c>
      <c r="N616" s="512">
        <f t="shared" si="100"/>
        <v>90000</v>
      </c>
      <c r="O616" s="512">
        <f t="shared" si="100"/>
        <v>150000</v>
      </c>
      <c r="P616" s="512">
        <f t="shared" si="100"/>
        <v>150000</v>
      </c>
      <c r="Q616" s="512">
        <f t="shared" si="100"/>
        <v>150000</v>
      </c>
      <c r="R616" s="512">
        <f t="shared" si="100"/>
        <v>150000</v>
      </c>
      <c r="S616" s="972"/>
    </row>
    <row r="617" spans="1:19" s="198" customFormat="1" ht="45" customHeight="1">
      <c r="A617" s="949"/>
      <c r="B617" s="526"/>
      <c r="C617" s="601"/>
      <c r="D617" s="253"/>
      <c r="E617" s="604"/>
      <c r="F617" s="251"/>
      <c r="G617" s="259"/>
      <c r="H617" s="251"/>
      <c r="I617" s="478" t="s">
        <v>375</v>
      </c>
      <c r="J617" s="478" t="s">
        <v>27</v>
      </c>
      <c r="K617" s="483" t="s">
        <v>1359</v>
      </c>
      <c r="L617" s="478" t="s">
        <v>454</v>
      </c>
      <c r="M617" s="476">
        <v>90000</v>
      </c>
      <c r="N617" s="476">
        <v>90000</v>
      </c>
      <c r="O617" s="476">
        <v>150000</v>
      </c>
      <c r="P617" s="479">
        <v>150000</v>
      </c>
      <c r="Q617" s="480">
        <v>150000</v>
      </c>
      <c r="R617" s="480">
        <v>150000</v>
      </c>
      <c r="S617" s="951">
        <v>3</v>
      </c>
    </row>
    <row r="618" spans="1:19" s="198" customFormat="1" ht="45" customHeight="1">
      <c r="A618" s="949"/>
      <c r="B618" s="524" t="s">
        <v>1360</v>
      </c>
      <c r="C618" s="600" t="s">
        <v>1361</v>
      </c>
      <c r="D618" s="252" t="s">
        <v>1081</v>
      </c>
      <c r="E618" s="604"/>
      <c r="F618" s="251"/>
      <c r="G618" s="259"/>
      <c r="H618" s="251"/>
      <c r="I618" s="488" t="s">
        <v>375</v>
      </c>
      <c r="J618" s="477" t="s">
        <v>1358</v>
      </c>
      <c r="K618" s="481" t="s">
        <v>1362</v>
      </c>
      <c r="L618" s="477" t="s">
        <v>29</v>
      </c>
      <c r="M618" s="474">
        <f t="shared" ref="M618:R618" si="101">M619</f>
        <v>55000</v>
      </c>
      <c r="N618" s="474">
        <f t="shared" si="101"/>
        <v>55000</v>
      </c>
      <c r="O618" s="474">
        <f t="shared" si="101"/>
        <v>25000</v>
      </c>
      <c r="P618" s="474">
        <f t="shared" si="101"/>
        <v>25000</v>
      </c>
      <c r="Q618" s="474">
        <f t="shared" si="101"/>
        <v>25000</v>
      </c>
      <c r="R618" s="474">
        <f t="shared" si="101"/>
        <v>25000</v>
      </c>
      <c r="S618" s="969"/>
    </row>
    <row r="619" spans="1:19" s="198" customFormat="1" ht="45" customHeight="1">
      <c r="A619" s="949"/>
      <c r="B619" s="526"/>
      <c r="C619" s="601"/>
      <c r="D619" s="256"/>
      <c r="E619" s="604"/>
      <c r="F619" s="251"/>
      <c r="G619" s="259"/>
      <c r="H619" s="251"/>
      <c r="I619" s="478" t="s">
        <v>375</v>
      </c>
      <c r="J619" s="478" t="s">
        <v>27</v>
      </c>
      <c r="K619" s="483" t="s">
        <v>1362</v>
      </c>
      <c r="L619" s="478" t="s">
        <v>454</v>
      </c>
      <c r="M619" s="476">
        <v>55000</v>
      </c>
      <c r="N619" s="476">
        <v>55000</v>
      </c>
      <c r="O619" s="476">
        <v>25000</v>
      </c>
      <c r="P619" s="479">
        <v>25000</v>
      </c>
      <c r="Q619" s="480">
        <v>25000</v>
      </c>
      <c r="R619" s="480">
        <v>25000</v>
      </c>
      <c r="S619" s="951">
        <v>3</v>
      </c>
    </row>
    <row r="620" spans="1:19" s="198" customFormat="1" ht="67.5" customHeight="1">
      <c r="A620" s="949"/>
      <c r="B620" s="524" t="s">
        <v>1363</v>
      </c>
      <c r="C620" s="600" t="s">
        <v>1080</v>
      </c>
      <c r="D620" s="252" t="s">
        <v>1081</v>
      </c>
      <c r="E620" s="600" t="s">
        <v>1091</v>
      </c>
      <c r="F620" s="247" t="s">
        <v>52</v>
      </c>
      <c r="G620" s="257">
        <v>43831</v>
      </c>
      <c r="H620" s="247" t="s">
        <v>25</v>
      </c>
      <c r="I620" s="477" t="s">
        <v>375</v>
      </c>
      <c r="J620" s="477" t="s">
        <v>27</v>
      </c>
      <c r="K620" s="481" t="s">
        <v>1083</v>
      </c>
      <c r="L620" s="477"/>
      <c r="M620" s="474">
        <f t="shared" ref="M620:R620" si="102">M621</f>
        <v>0</v>
      </c>
      <c r="N620" s="474">
        <f t="shared" si="102"/>
        <v>0</v>
      </c>
      <c r="O620" s="474">
        <f t="shared" si="102"/>
        <v>605000</v>
      </c>
      <c r="P620" s="487">
        <f t="shared" si="102"/>
        <v>0</v>
      </c>
      <c r="Q620" s="486">
        <f t="shared" si="102"/>
        <v>0</v>
      </c>
      <c r="R620" s="486">
        <f t="shared" si="102"/>
        <v>0</v>
      </c>
      <c r="S620" s="962"/>
    </row>
    <row r="621" spans="1:19" s="198" customFormat="1" ht="69.75" customHeight="1">
      <c r="A621" s="949"/>
      <c r="B621" s="254"/>
      <c r="C621" s="601"/>
      <c r="D621" s="253"/>
      <c r="E621" s="601"/>
      <c r="F621" s="248"/>
      <c r="G621" s="258"/>
      <c r="H621" s="248"/>
      <c r="I621" s="478" t="s">
        <v>375</v>
      </c>
      <c r="J621" s="478" t="s">
        <v>27</v>
      </c>
      <c r="K621" s="483" t="s">
        <v>1083</v>
      </c>
      <c r="L621" s="478" t="s">
        <v>454</v>
      </c>
      <c r="M621" s="476"/>
      <c r="N621" s="476"/>
      <c r="O621" s="476">
        <v>605000</v>
      </c>
      <c r="P621" s="479">
        <v>0</v>
      </c>
      <c r="Q621" s="480">
        <v>0</v>
      </c>
      <c r="R621" s="480">
        <v>0</v>
      </c>
      <c r="S621" s="951"/>
    </row>
    <row r="622" spans="1:19" s="198" customFormat="1" ht="81" customHeight="1">
      <c r="A622" s="949"/>
      <c r="B622" s="524" t="s">
        <v>1364</v>
      </c>
      <c r="C622" s="600" t="s">
        <v>1365</v>
      </c>
      <c r="D622" s="252" t="s">
        <v>1081</v>
      </c>
      <c r="E622" s="649" t="s">
        <v>1095</v>
      </c>
      <c r="F622" s="196" t="s">
        <v>52</v>
      </c>
      <c r="G622" s="215">
        <v>39814</v>
      </c>
      <c r="H622" s="216" t="s">
        <v>25</v>
      </c>
      <c r="I622" s="488" t="s">
        <v>375</v>
      </c>
      <c r="J622" s="477" t="s">
        <v>1358</v>
      </c>
      <c r="K622" s="481" t="s">
        <v>1366</v>
      </c>
      <c r="L622" s="477" t="s">
        <v>29</v>
      </c>
      <c r="M622" s="474">
        <f t="shared" ref="M622:R622" si="103">M623</f>
        <v>60000</v>
      </c>
      <c r="N622" s="474">
        <f t="shared" si="103"/>
        <v>60000</v>
      </c>
      <c r="O622" s="474">
        <f t="shared" si="103"/>
        <v>60000</v>
      </c>
      <c r="P622" s="474">
        <f t="shared" si="103"/>
        <v>65000</v>
      </c>
      <c r="Q622" s="474">
        <f t="shared" si="103"/>
        <v>65000</v>
      </c>
      <c r="R622" s="474">
        <f t="shared" si="103"/>
        <v>65000</v>
      </c>
      <c r="S622" s="969"/>
    </row>
    <row r="623" spans="1:19" s="198" customFormat="1" ht="113.25" customHeight="1">
      <c r="A623" s="949"/>
      <c r="B623" s="528"/>
      <c r="C623" s="601"/>
      <c r="D623" s="253"/>
      <c r="E623" s="609" t="s">
        <v>1091</v>
      </c>
      <c r="F623" s="191" t="s">
        <v>1367</v>
      </c>
      <c r="G623" s="217">
        <v>43831</v>
      </c>
      <c r="H623" s="218" t="s">
        <v>25</v>
      </c>
      <c r="I623" s="478" t="s">
        <v>375</v>
      </c>
      <c r="J623" s="478" t="s">
        <v>27</v>
      </c>
      <c r="K623" s="483" t="s">
        <v>1366</v>
      </c>
      <c r="L623" s="478" t="s">
        <v>454</v>
      </c>
      <c r="M623" s="476">
        <v>60000</v>
      </c>
      <c r="N623" s="476">
        <v>60000</v>
      </c>
      <c r="O623" s="476">
        <v>60000</v>
      </c>
      <c r="P623" s="479">
        <v>65000</v>
      </c>
      <c r="Q623" s="480">
        <v>65000</v>
      </c>
      <c r="R623" s="480">
        <v>65000</v>
      </c>
      <c r="S623" s="951">
        <v>3</v>
      </c>
    </row>
    <row r="624" spans="1:19" s="198" customFormat="1" ht="84" customHeight="1">
      <c r="A624" s="949"/>
      <c r="B624" s="546" t="s">
        <v>1368</v>
      </c>
      <c r="C624" s="600" t="s">
        <v>1369</v>
      </c>
      <c r="D624" s="252" t="s">
        <v>1144</v>
      </c>
      <c r="E624" s="643" t="s">
        <v>1145</v>
      </c>
      <c r="F624" s="247" t="s">
        <v>1146</v>
      </c>
      <c r="G624" s="257">
        <v>43831</v>
      </c>
      <c r="H624" s="247" t="s">
        <v>25</v>
      </c>
      <c r="I624" s="488" t="s">
        <v>375</v>
      </c>
      <c r="J624" s="477" t="s">
        <v>1358</v>
      </c>
      <c r="K624" s="481" t="s">
        <v>1370</v>
      </c>
      <c r="L624" s="477" t="s">
        <v>29</v>
      </c>
      <c r="M624" s="474">
        <f t="shared" ref="M624:R624" si="104">M625</f>
        <v>30000</v>
      </c>
      <c r="N624" s="474">
        <f t="shared" si="104"/>
        <v>30000</v>
      </c>
      <c r="O624" s="474">
        <f t="shared" si="104"/>
        <v>50000</v>
      </c>
      <c r="P624" s="474">
        <f t="shared" si="104"/>
        <v>50000</v>
      </c>
      <c r="Q624" s="474">
        <f t="shared" si="104"/>
        <v>50000</v>
      </c>
      <c r="R624" s="474">
        <f t="shared" si="104"/>
        <v>50000</v>
      </c>
      <c r="S624" s="969"/>
    </row>
    <row r="625" spans="1:22" s="198" customFormat="1" ht="56.25" customHeight="1">
      <c r="A625" s="949"/>
      <c r="B625" s="547"/>
      <c r="C625" s="601"/>
      <c r="D625" s="253"/>
      <c r="E625" s="642"/>
      <c r="F625" s="248"/>
      <c r="G625" s="258"/>
      <c r="H625" s="248"/>
      <c r="I625" s="478" t="s">
        <v>375</v>
      </c>
      <c r="J625" s="478" t="s">
        <v>27</v>
      </c>
      <c r="K625" s="483" t="s">
        <v>1370</v>
      </c>
      <c r="L625" s="478" t="s">
        <v>454</v>
      </c>
      <c r="M625" s="476">
        <v>30000</v>
      </c>
      <c r="N625" s="476">
        <v>30000</v>
      </c>
      <c r="O625" s="476">
        <v>50000</v>
      </c>
      <c r="P625" s="479">
        <v>50000</v>
      </c>
      <c r="Q625" s="480">
        <v>50000</v>
      </c>
      <c r="R625" s="480">
        <v>50000</v>
      </c>
      <c r="S625" s="951">
        <v>3</v>
      </c>
    </row>
    <row r="626" spans="1:22" s="198" customFormat="1" ht="75.75" customHeight="1">
      <c r="A626" s="949"/>
      <c r="B626" s="524" t="s">
        <v>1371</v>
      </c>
      <c r="C626" s="600" t="s">
        <v>1138</v>
      </c>
      <c r="D626" s="252" t="s">
        <v>1081</v>
      </c>
      <c r="E626" s="649" t="s">
        <v>1095</v>
      </c>
      <c r="F626" s="195" t="s">
        <v>52</v>
      </c>
      <c r="G626" s="213">
        <v>39814</v>
      </c>
      <c r="H626" s="750" t="s">
        <v>1372</v>
      </c>
      <c r="I626" s="16" t="s">
        <v>375</v>
      </c>
      <c r="J626" s="16" t="s">
        <v>1358</v>
      </c>
      <c r="K626" s="481" t="s">
        <v>1140</v>
      </c>
      <c r="L626" s="16" t="s">
        <v>29</v>
      </c>
      <c r="M626" s="474">
        <f t="shared" ref="M626:R626" si="105">M627</f>
        <v>17000</v>
      </c>
      <c r="N626" s="474">
        <f t="shared" si="105"/>
        <v>17000</v>
      </c>
      <c r="O626" s="474">
        <f t="shared" si="105"/>
        <v>17000</v>
      </c>
      <c r="P626" s="474">
        <f t="shared" si="105"/>
        <v>17000</v>
      </c>
      <c r="Q626" s="474">
        <f t="shared" si="105"/>
        <v>17000</v>
      </c>
      <c r="R626" s="474">
        <f t="shared" si="105"/>
        <v>17000</v>
      </c>
      <c r="S626" s="953"/>
    </row>
    <row r="627" spans="1:22" s="198" customFormat="1" ht="123.75" customHeight="1">
      <c r="A627" s="949"/>
      <c r="B627" s="526"/>
      <c r="C627" s="601"/>
      <c r="D627" s="255"/>
      <c r="E627" s="652" t="s">
        <v>1373</v>
      </c>
      <c r="F627" s="190" t="s">
        <v>1367</v>
      </c>
      <c r="G627" s="213">
        <v>43831</v>
      </c>
      <c r="H627" s="194" t="s">
        <v>25</v>
      </c>
      <c r="I627" s="483" t="s">
        <v>375</v>
      </c>
      <c r="J627" s="485" t="s">
        <v>27</v>
      </c>
      <c r="K627" s="483" t="s">
        <v>1140</v>
      </c>
      <c r="L627" s="483" t="s">
        <v>454</v>
      </c>
      <c r="M627" s="476">
        <v>17000</v>
      </c>
      <c r="N627" s="476">
        <v>17000</v>
      </c>
      <c r="O627" s="476">
        <v>17000</v>
      </c>
      <c r="P627" s="479">
        <v>17000</v>
      </c>
      <c r="Q627" s="480">
        <v>17000</v>
      </c>
      <c r="R627" s="476">
        <v>17000</v>
      </c>
      <c r="S627" s="951">
        <v>3</v>
      </c>
    </row>
    <row r="628" spans="1:22" s="198" customFormat="1" ht="80.25" customHeight="1">
      <c r="A628" s="949"/>
      <c r="B628" s="524" t="s">
        <v>1374</v>
      </c>
      <c r="C628" s="600" t="s">
        <v>1375</v>
      </c>
      <c r="D628" s="252" t="s">
        <v>1070</v>
      </c>
      <c r="E628" s="649" t="s">
        <v>1376</v>
      </c>
      <c r="F628" s="211" t="s">
        <v>52</v>
      </c>
      <c r="G628" s="215">
        <v>45292</v>
      </c>
      <c r="H628" s="750" t="s">
        <v>25</v>
      </c>
      <c r="I628" s="16" t="s">
        <v>375</v>
      </c>
      <c r="J628" s="16" t="s">
        <v>375</v>
      </c>
      <c r="K628" s="481" t="s">
        <v>1377</v>
      </c>
      <c r="L628" s="16" t="s">
        <v>29</v>
      </c>
      <c r="M628" s="474">
        <f>M629</f>
        <v>60000</v>
      </c>
      <c r="N628" s="474">
        <f>N629</f>
        <v>60000</v>
      </c>
      <c r="O628" s="474">
        <f t="shared" ref="O628:R628" si="106">O629</f>
        <v>60000</v>
      </c>
      <c r="P628" s="474">
        <f>P629</f>
        <v>60000</v>
      </c>
      <c r="Q628" s="474">
        <f>Q629</f>
        <v>60000</v>
      </c>
      <c r="R628" s="474">
        <f t="shared" si="106"/>
        <v>60000</v>
      </c>
      <c r="S628" s="953"/>
      <c r="V628" s="204"/>
    </row>
    <row r="629" spans="1:22" s="198" customFormat="1" ht="111" customHeight="1">
      <c r="A629" s="949"/>
      <c r="B629" s="526"/>
      <c r="C629" s="601"/>
      <c r="D629" s="253"/>
      <c r="E629" s="609" t="s">
        <v>1075</v>
      </c>
      <c r="F629" s="193" t="s">
        <v>52</v>
      </c>
      <c r="G629" s="217">
        <v>45467</v>
      </c>
      <c r="H629" s="194" t="s">
        <v>25</v>
      </c>
      <c r="I629" s="33" t="s">
        <v>375</v>
      </c>
      <c r="J629" s="33" t="s">
        <v>375</v>
      </c>
      <c r="K629" s="483" t="s">
        <v>1377</v>
      </c>
      <c r="L629" s="33" t="s">
        <v>37</v>
      </c>
      <c r="M629" s="476">
        <v>60000</v>
      </c>
      <c r="N629" s="476">
        <v>60000</v>
      </c>
      <c r="O629" s="476">
        <v>60000</v>
      </c>
      <c r="P629" s="479">
        <v>60000</v>
      </c>
      <c r="Q629" s="480">
        <v>60000</v>
      </c>
      <c r="R629" s="476">
        <v>60000</v>
      </c>
      <c r="S629" s="951">
        <v>3</v>
      </c>
      <c r="V629" s="201"/>
    </row>
    <row r="630" spans="1:22" s="198" customFormat="1" ht="57" customHeight="1">
      <c r="A630" s="949"/>
      <c r="B630" s="524" t="s">
        <v>1378</v>
      </c>
      <c r="C630" s="600" t="s">
        <v>1379</v>
      </c>
      <c r="D630" s="252" t="s">
        <v>1070</v>
      </c>
      <c r="E630" s="600" t="s">
        <v>1380</v>
      </c>
      <c r="F630" s="252" t="s">
        <v>1381</v>
      </c>
      <c r="G630" s="257">
        <v>42503</v>
      </c>
      <c r="H630" s="821" t="s">
        <v>25</v>
      </c>
      <c r="I630" s="16" t="s">
        <v>375</v>
      </c>
      <c r="J630" s="16" t="s">
        <v>375</v>
      </c>
      <c r="K630" s="481" t="s">
        <v>1382</v>
      </c>
      <c r="L630" s="16" t="s">
        <v>29</v>
      </c>
      <c r="M630" s="474">
        <f>M631</f>
        <v>20000</v>
      </c>
      <c r="N630" s="474">
        <f t="shared" ref="N630:R630" si="107">N631</f>
        <v>20000</v>
      </c>
      <c r="O630" s="474">
        <f t="shared" si="107"/>
        <v>40000</v>
      </c>
      <c r="P630" s="474">
        <f t="shared" si="107"/>
        <v>40000</v>
      </c>
      <c r="Q630" s="474">
        <f t="shared" si="107"/>
        <v>40000</v>
      </c>
      <c r="R630" s="474">
        <f t="shared" si="107"/>
        <v>40000</v>
      </c>
      <c r="S630" s="953"/>
    </row>
    <row r="631" spans="1:22" s="198" customFormat="1" ht="57" customHeight="1">
      <c r="A631" s="949"/>
      <c r="B631" s="526"/>
      <c r="C631" s="601"/>
      <c r="D631" s="253"/>
      <c r="E631" s="601"/>
      <c r="F631" s="253"/>
      <c r="G631" s="258"/>
      <c r="H631" s="837"/>
      <c r="I631" s="33" t="s">
        <v>375</v>
      </c>
      <c r="J631" s="33" t="s">
        <v>375</v>
      </c>
      <c r="K631" s="483" t="s">
        <v>1382</v>
      </c>
      <c r="L631" s="33" t="s">
        <v>37</v>
      </c>
      <c r="M631" s="476">
        <v>20000</v>
      </c>
      <c r="N631" s="476">
        <v>20000</v>
      </c>
      <c r="O631" s="476">
        <v>40000</v>
      </c>
      <c r="P631" s="479">
        <v>40000</v>
      </c>
      <c r="Q631" s="480">
        <v>40000</v>
      </c>
      <c r="R631" s="476">
        <v>40000</v>
      </c>
      <c r="S631" s="951">
        <v>3</v>
      </c>
    </row>
    <row r="632" spans="1:22" s="198" customFormat="1" ht="87.75" customHeight="1">
      <c r="A632" s="949"/>
      <c r="B632" s="524" t="s">
        <v>1383</v>
      </c>
      <c r="C632" s="600" t="s">
        <v>1384</v>
      </c>
      <c r="D632" s="252" t="s">
        <v>1070</v>
      </c>
      <c r="E632" s="649" t="s">
        <v>1376</v>
      </c>
      <c r="F632" s="211" t="s">
        <v>52</v>
      </c>
      <c r="G632" s="215">
        <v>45292</v>
      </c>
      <c r="H632" s="750" t="s">
        <v>25</v>
      </c>
      <c r="I632" s="16" t="s">
        <v>375</v>
      </c>
      <c r="J632" s="16" t="s">
        <v>375</v>
      </c>
      <c r="K632" s="481" t="s">
        <v>1385</v>
      </c>
      <c r="L632" s="16" t="s">
        <v>29</v>
      </c>
      <c r="M632" s="474">
        <f>M633</f>
        <v>50000</v>
      </c>
      <c r="N632" s="474">
        <f t="shared" ref="N632:R632" si="108">N633</f>
        <v>50000</v>
      </c>
      <c r="O632" s="474">
        <f t="shared" si="108"/>
        <v>100000</v>
      </c>
      <c r="P632" s="474">
        <f t="shared" si="108"/>
        <v>100000</v>
      </c>
      <c r="Q632" s="474">
        <f t="shared" si="108"/>
        <v>100000</v>
      </c>
      <c r="R632" s="474">
        <f t="shared" si="108"/>
        <v>100000</v>
      </c>
      <c r="S632" s="953"/>
    </row>
    <row r="633" spans="1:22" s="198" customFormat="1" ht="109.5" customHeight="1">
      <c r="A633" s="949"/>
      <c r="B633" s="526"/>
      <c r="C633" s="601"/>
      <c r="D633" s="253"/>
      <c r="E633" s="609" t="s">
        <v>1075</v>
      </c>
      <c r="F633" s="193" t="s">
        <v>52</v>
      </c>
      <c r="G633" s="217">
        <v>45467</v>
      </c>
      <c r="H633" s="194" t="s">
        <v>25</v>
      </c>
      <c r="I633" s="33" t="s">
        <v>375</v>
      </c>
      <c r="J633" s="33" t="s">
        <v>375</v>
      </c>
      <c r="K633" s="483" t="s">
        <v>1385</v>
      </c>
      <c r="L633" s="33" t="s">
        <v>37</v>
      </c>
      <c r="M633" s="476">
        <v>50000</v>
      </c>
      <c r="N633" s="476">
        <v>50000</v>
      </c>
      <c r="O633" s="476">
        <v>100000</v>
      </c>
      <c r="P633" s="479">
        <v>100000</v>
      </c>
      <c r="Q633" s="480">
        <v>100000</v>
      </c>
      <c r="R633" s="476">
        <v>100000</v>
      </c>
      <c r="S633" s="951">
        <v>3</v>
      </c>
    </row>
    <row r="634" spans="1:22" s="198" customFormat="1" ht="92.25" customHeight="1">
      <c r="A634" s="949"/>
      <c r="B634" s="524" t="s">
        <v>1386</v>
      </c>
      <c r="C634" s="600" t="s">
        <v>1387</v>
      </c>
      <c r="D634" s="252" t="s">
        <v>1070</v>
      </c>
      <c r="E634" s="649" t="s">
        <v>1376</v>
      </c>
      <c r="F634" s="211" t="s">
        <v>52</v>
      </c>
      <c r="G634" s="215">
        <v>45292</v>
      </c>
      <c r="H634" s="750" t="s">
        <v>25</v>
      </c>
      <c r="I634" s="16" t="s">
        <v>375</v>
      </c>
      <c r="J634" s="16" t="s">
        <v>375</v>
      </c>
      <c r="K634" s="481" t="s">
        <v>1385</v>
      </c>
      <c r="L634" s="16" t="s">
        <v>29</v>
      </c>
      <c r="M634" s="474">
        <f>M635</f>
        <v>10000</v>
      </c>
      <c r="N634" s="474">
        <f t="shared" ref="N634:R634" si="109">N635</f>
        <v>10000</v>
      </c>
      <c r="O634" s="474">
        <f t="shared" si="109"/>
        <v>20000</v>
      </c>
      <c r="P634" s="474">
        <f t="shared" si="109"/>
        <v>20000</v>
      </c>
      <c r="Q634" s="474">
        <f t="shared" si="109"/>
        <v>20000</v>
      </c>
      <c r="R634" s="474">
        <f t="shared" si="109"/>
        <v>20000</v>
      </c>
      <c r="S634" s="953"/>
    </row>
    <row r="635" spans="1:22" s="198" customFormat="1" ht="113.25" customHeight="1">
      <c r="A635" s="949"/>
      <c r="B635" s="526"/>
      <c r="C635" s="601"/>
      <c r="D635" s="253"/>
      <c r="E635" s="609" t="s">
        <v>1075</v>
      </c>
      <c r="F635" s="193" t="s">
        <v>52</v>
      </c>
      <c r="G635" s="217">
        <v>45467</v>
      </c>
      <c r="H635" s="194" t="s">
        <v>25</v>
      </c>
      <c r="I635" s="33" t="s">
        <v>375</v>
      </c>
      <c r="J635" s="33" t="s">
        <v>375</v>
      </c>
      <c r="K635" s="483" t="s">
        <v>1385</v>
      </c>
      <c r="L635" s="33" t="s">
        <v>37</v>
      </c>
      <c r="M635" s="476">
        <v>10000</v>
      </c>
      <c r="N635" s="476">
        <v>10000</v>
      </c>
      <c r="O635" s="476">
        <v>20000</v>
      </c>
      <c r="P635" s="479">
        <v>20000</v>
      </c>
      <c r="Q635" s="480">
        <v>20000</v>
      </c>
      <c r="R635" s="476">
        <v>20000</v>
      </c>
      <c r="S635" s="951">
        <v>3</v>
      </c>
    </row>
    <row r="636" spans="1:22" s="198" customFormat="1" ht="81.75" customHeight="1">
      <c r="A636" s="949"/>
      <c r="B636" s="524" t="s">
        <v>1388</v>
      </c>
      <c r="C636" s="600" t="s">
        <v>1389</v>
      </c>
      <c r="D636" s="252" t="s">
        <v>1070</v>
      </c>
      <c r="E636" s="649" t="s">
        <v>1376</v>
      </c>
      <c r="F636" s="211" t="s">
        <v>52</v>
      </c>
      <c r="G636" s="215">
        <v>45292</v>
      </c>
      <c r="H636" s="750" t="s">
        <v>25</v>
      </c>
      <c r="I636" s="16" t="s">
        <v>375</v>
      </c>
      <c r="J636" s="16" t="s">
        <v>375</v>
      </c>
      <c r="K636" s="481" t="s">
        <v>1385</v>
      </c>
      <c r="L636" s="16" t="s">
        <v>29</v>
      </c>
      <c r="M636" s="474">
        <f>M637</f>
        <v>30000</v>
      </c>
      <c r="N636" s="474">
        <f t="shared" ref="N636:R636" si="110">N637</f>
        <v>30000</v>
      </c>
      <c r="O636" s="474">
        <f t="shared" si="110"/>
        <v>30000</v>
      </c>
      <c r="P636" s="474">
        <f t="shared" si="110"/>
        <v>30000</v>
      </c>
      <c r="Q636" s="474">
        <f t="shared" si="110"/>
        <v>30000</v>
      </c>
      <c r="R636" s="474">
        <f t="shared" si="110"/>
        <v>30000</v>
      </c>
      <c r="S636" s="953"/>
    </row>
    <row r="637" spans="1:22" s="198" customFormat="1" ht="103.5" customHeight="1">
      <c r="A637" s="949"/>
      <c r="B637" s="526"/>
      <c r="C637" s="601"/>
      <c r="D637" s="253"/>
      <c r="E637" s="653" t="s">
        <v>1075</v>
      </c>
      <c r="F637" s="193" t="s">
        <v>52</v>
      </c>
      <c r="G637" s="217">
        <v>45467</v>
      </c>
      <c r="H637" s="194" t="s">
        <v>25</v>
      </c>
      <c r="I637" s="33" t="s">
        <v>375</v>
      </c>
      <c r="J637" s="33" t="s">
        <v>375</v>
      </c>
      <c r="K637" s="483" t="s">
        <v>1390</v>
      </c>
      <c r="L637" s="33" t="s">
        <v>37</v>
      </c>
      <c r="M637" s="476">
        <v>30000</v>
      </c>
      <c r="N637" s="476">
        <v>30000</v>
      </c>
      <c r="O637" s="476">
        <v>30000</v>
      </c>
      <c r="P637" s="479">
        <v>30000</v>
      </c>
      <c r="Q637" s="480">
        <v>30000</v>
      </c>
      <c r="R637" s="476">
        <v>30000</v>
      </c>
      <c r="S637" s="951">
        <v>3</v>
      </c>
    </row>
    <row r="638" spans="1:22" s="198" customFormat="1" ht="87.75" customHeight="1">
      <c r="A638" s="949"/>
      <c r="B638" s="524" t="s">
        <v>1391</v>
      </c>
      <c r="C638" s="600" t="s">
        <v>1392</v>
      </c>
      <c r="D638" s="252" t="s">
        <v>1070</v>
      </c>
      <c r="E638" s="649" t="s">
        <v>1376</v>
      </c>
      <c r="F638" s="211" t="s">
        <v>52</v>
      </c>
      <c r="G638" s="215">
        <v>45292</v>
      </c>
      <c r="H638" s="750" t="s">
        <v>25</v>
      </c>
      <c r="I638" s="16" t="s">
        <v>375</v>
      </c>
      <c r="J638" s="16" t="s">
        <v>375</v>
      </c>
      <c r="K638" s="481" t="s">
        <v>1385</v>
      </c>
      <c r="L638" s="16" t="s">
        <v>29</v>
      </c>
      <c r="M638" s="474">
        <f>M639</f>
        <v>10000</v>
      </c>
      <c r="N638" s="474">
        <f t="shared" ref="N638:R638" si="111">N639</f>
        <v>10000</v>
      </c>
      <c r="O638" s="474">
        <f t="shared" si="111"/>
        <v>20000</v>
      </c>
      <c r="P638" s="474">
        <f t="shared" si="111"/>
        <v>20000</v>
      </c>
      <c r="Q638" s="474">
        <f t="shared" si="111"/>
        <v>20000</v>
      </c>
      <c r="R638" s="474">
        <f t="shared" si="111"/>
        <v>20000</v>
      </c>
      <c r="S638" s="953"/>
    </row>
    <row r="639" spans="1:22" s="198" customFormat="1" ht="104.25" customHeight="1">
      <c r="A639" s="949"/>
      <c r="B639" s="526"/>
      <c r="C639" s="601"/>
      <c r="D639" s="253"/>
      <c r="E639" s="609" t="s">
        <v>1075</v>
      </c>
      <c r="F639" s="193" t="s">
        <v>342</v>
      </c>
      <c r="G639" s="217">
        <v>45467</v>
      </c>
      <c r="H639" s="194" t="s">
        <v>25</v>
      </c>
      <c r="I639" s="33" t="s">
        <v>375</v>
      </c>
      <c r="J639" s="33" t="s">
        <v>375</v>
      </c>
      <c r="K639" s="483" t="s">
        <v>1385</v>
      </c>
      <c r="L639" s="33" t="s">
        <v>37</v>
      </c>
      <c r="M639" s="476">
        <v>10000</v>
      </c>
      <c r="N639" s="476">
        <v>10000</v>
      </c>
      <c r="O639" s="476">
        <v>20000</v>
      </c>
      <c r="P639" s="479">
        <v>20000</v>
      </c>
      <c r="Q639" s="480">
        <v>20000</v>
      </c>
      <c r="R639" s="476">
        <v>20000</v>
      </c>
      <c r="S639" s="951">
        <v>3</v>
      </c>
    </row>
    <row r="640" spans="1:22" s="198" customFormat="1" ht="102" customHeight="1">
      <c r="A640" s="949"/>
      <c r="B640" s="524" t="s">
        <v>1393</v>
      </c>
      <c r="C640" s="604" t="s">
        <v>1394</v>
      </c>
      <c r="D640" s="252" t="s">
        <v>1070</v>
      </c>
      <c r="E640" s="649" t="s">
        <v>1376</v>
      </c>
      <c r="F640" s="211" t="s">
        <v>52</v>
      </c>
      <c r="G640" s="215">
        <v>45292</v>
      </c>
      <c r="H640" s="750" t="s">
        <v>25</v>
      </c>
      <c r="I640" s="16" t="s">
        <v>375</v>
      </c>
      <c r="J640" s="16" t="s">
        <v>375</v>
      </c>
      <c r="K640" s="481" t="s">
        <v>1395</v>
      </c>
      <c r="L640" s="16" t="s">
        <v>29</v>
      </c>
      <c r="M640" s="474">
        <f>M641</f>
        <v>3000</v>
      </c>
      <c r="N640" s="474">
        <f t="shared" ref="N640:R640" si="112">N641</f>
        <v>3000</v>
      </c>
      <c r="O640" s="474">
        <f t="shared" si="112"/>
        <v>10000</v>
      </c>
      <c r="P640" s="474">
        <f t="shared" si="112"/>
        <v>10000</v>
      </c>
      <c r="Q640" s="474">
        <f t="shared" si="112"/>
        <v>10000</v>
      </c>
      <c r="R640" s="474">
        <f t="shared" si="112"/>
        <v>10000</v>
      </c>
      <c r="S640" s="953"/>
    </row>
    <row r="641" spans="1:19" s="198" customFormat="1" ht="117.75" customHeight="1">
      <c r="A641" s="949"/>
      <c r="B641" s="526"/>
      <c r="C641" s="601"/>
      <c r="D641" s="253"/>
      <c r="E641" s="609" t="s">
        <v>1075</v>
      </c>
      <c r="F641" s="193" t="s">
        <v>342</v>
      </c>
      <c r="G641" s="217">
        <v>45467</v>
      </c>
      <c r="H641" s="194" t="s">
        <v>25</v>
      </c>
      <c r="I641" s="33" t="s">
        <v>375</v>
      </c>
      <c r="J641" s="33" t="s">
        <v>375</v>
      </c>
      <c r="K641" s="483" t="s">
        <v>1395</v>
      </c>
      <c r="L641" s="33" t="s">
        <v>37</v>
      </c>
      <c r="M641" s="476">
        <v>3000</v>
      </c>
      <c r="N641" s="476">
        <v>3000</v>
      </c>
      <c r="O641" s="476">
        <v>10000</v>
      </c>
      <c r="P641" s="479">
        <v>10000</v>
      </c>
      <c r="Q641" s="480">
        <v>10000</v>
      </c>
      <c r="R641" s="476">
        <v>10000</v>
      </c>
      <c r="S641" s="951">
        <v>3</v>
      </c>
    </row>
    <row r="642" spans="1:19" s="198" customFormat="1" ht="81.75" customHeight="1">
      <c r="A642" s="949"/>
      <c r="B642" s="524" t="s">
        <v>1396</v>
      </c>
      <c r="C642" s="600" t="s">
        <v>1397</v>
      </c>
      <c r="D642" s="252" t="s">
        <v>1070</v>
      </c>
      <c r="E642" s="649" t="s">
        <v>1376</v>
      </c>
      <c r="F642" s="211" t="s">
        <v>52</v>
      </c>
      <c r="G642" s="750">
        <v>45292</v>
      </c>
      <c r="H642" s="211" t="s">
        <v>25</v>
      </c>
      <c r="I642" s="16" t="s">
        <v>375</v>
      </c>
      <c r="J642" s="16" t="s">
        <v>375</v>
      </c>
      <c r="K642" s="481" t="s">
        <v>1398</v>
      </c>
      <c r="L642" s="16" t="s">
        <v>29</v>
      </c>
      <c r="M642" s="474">
        <f>M643</f>
        <v>30000</v>
      </c>
      <c r="N642" s="474">
        <f t="shared" ref="N642:R642" si="113">N643</f>
        <v>30000</v>
      </c>
      <c r="O642" s="474">
        <f t="shared" si="113"/>
        <v>30000</v>
      </c>
      <c r="P642" s="474">
        <f t="shared" si="113"/>
        <v>30000</v>
      </c>
      <c r="Q642" s="474">
        <f t="shared" si="113"/>
        <v>30000</v>
      </c>
      <c r="R642" s="474">
        <f t="shared" si="113"/>
        <v>30000</v>
      </c>
      <c r="S642" s="953"/>
    </row>
    <row r="643" spans="1:19" s="198" customFormat="1" ht="107.25" customHeight="1">
      <c r="A643" s="949"/>
      <c r="B643" s="526"/>
      <c r="C643" s="601"/>
      <c r="D643" s="253"/>
      <c r="E643" s="609" t="s">
        <v>1075</v>
      </c>
      <c r="F643" s="193" t="s">
        <v>342</v>
      </c>
      <c r="G643" s="194">
        <v>45467</v>
      </c>
      <c r="H643" s="193" t="s">
        <v>25</v>
      </c>
      <c r="I643" s="33" t="s">
        <v>375</v>
      </c>
      <c r="J643" s="33" t="s">
        <v>375</v>
      </c>
      <c r="K643" s="483" t="s">
        <v>1398</v>
      </c>
      <c r="L643" s="33" t="s">
        <v>37</v>
      </c>
      <c r="M643" s="476">
        <v>30000</v>
      </c>
      <c r="N643" s="476">
        <v>30000</v>
      </c>
      <c r="O643" s="476">
        <v>30000</v>
      </c>
      <c r="P643" s="479">
        <v>30000</v>
      </c>
      <c r="Q643" s="480">
        <v>30000</v>
      </c>
      <c r="R643" s="476">
        <v>30000</v>
      </c>
      <c r="S643" s="951">
        <v>3</v>
      </c>
    </row>
    <row r="644" spans="1:19" s="198" customFormat="1" ht="81.75" customHeight="1">
      <c r="A644" s="949"/>
      <c r="B644" s="524" t="s">
        <v>1399</v>
      </c>
      <c r="C644" s="600" t="s">
        <v>1400</v>
      </c>
      <c r="D644" s="252" t="s">
        <v>1070</v>
      </c>
      <c r="E644" s="649" t="s">
        <v>1376</v>
      </c>
      <c r="F644" s="252" t="s">
        <v>52</v>
      </c>
      <c r="G644" s="750">
        <v>45292</v>
      </c>
      <c r="H644" s="252" t="s">
        <v>25</v>
      </c>
      <c r="I644" s="16" t="s">
        <v>375</v>
      </c>
      <c r="J644" s="16" t="s">
        <v>375</v>
      </c>
      <c r="K644" s="481" t="s">
        <v>1401</v>
      </c>
      <c r="L644" s="16" t="s">
        <v>29</v>
      </c>
      <c r="M644" s="474">
        <f t="shared" ref="M644:R644" si="114">M645</f>
        <v>10000</v>
      </c>
      <c r="N644" s="474">
        <f t="shared" si="114"/>
        <v>10000</v>
      </c>
      <c r="O644" s="474">
        <f t="shared" si="114"/>
        <v>20000</v>
      </c>
      <c r="P644" s="474">
        <f t="shared" si="114"/>
        <v>20000</v>
      </c>
      <c r="Q644" s="474">
        <f t="shared" si="114"/>
        <v>20000</v>
      </c>
      <c r="R644" s="474">
        <f t="shared" si="114"/>
        <v>20000</v>
      </c>
      <c r="S644" s="953"/>
    </row>
    <row r="645" spans="1:19" s="198" customFormat="1" ht="108.75" customHeight="1">
      <c r="A645" s="949"/>
      <c r="B645" s="526"/>
      <c r="C645" s="601"/>
      <c r="D645" s="253"/>
      <c r="E645" s="609" t="s">
        <v>1075</v>
      </c>
      <c r="F645" s="253"/>
      <c r="G645" s="194">
        <v>45467</v>
      </c>
      <c r="H645" s="253"/>
      <c r="I645" s="33" t="s">
        <v>375</v>
      </c>
      <c r="J645" s="33" t="s">
        <v>375</v>
      </c>
      <c r="K645" s="483" t="s">
        <v>1401</v>
      </c>
      <c r="L645" s="33" t="s">
        <v>454</v>
      </c>
      <c r="M645" s="476">
        <v>10000</v>
      </c>
      <c r="N645" s="476">
        <v>10000</v>
      </c>
      <c r="O645" s="476">
        <v>20000</v>
      </c>
      <c r="P645" s="479">
        <v>20000</v>
      </c>
      <c r="Q645" s="480">
        <v>20000</v>
      </c>
      <c r="R645" s="476">
        <v>20000</v>
      </c>
      <c r="S645" s="951"/>
    </row>
    <row r="646" spans="1:19" s="198" customFormat="1" ht="81.75" customHeight="1">
      <c r="A646" s="949"/>
      <c r="B646" s="524" t="s">
        <v>1402</v>
      </c>
      <c r="C646" s="600" t="s">
        <v>1403</v>
      </c>
      <c r="D646" s="252" t="s">
        <v>1070</v>
      </c>
      <c r="E646" s="649" t="s">
        <v>1376</v>
      </c>
      <c r="F646" s="211" t="s">
        <v>52</v>
      </c>
      <c r="G646" s="750">
        <v>45292</v>
      </c>
      <c r="H646" s="211" t="s">
        <v>25</v>
      </c>
      <c r="I646" s="16" t="s">
        <v>375</v>
      </c>
      <c r="J646" s="16" t="s">
        <v>375</v>
      </c>
      <c r="K646" s="481" t="s">
        <v>1401</v>
      </c>
      <c r="L646" s="16" t="s">
        <v>29</v>
      </c>
      <c r="M646" s="474">
        <f>M647</f>
        <v>10000</v>
      </c>
      <c r="N646" s="474">
        <f t="shared" ref="N646:R646" si="115">N647</f>
        <v>10000</v>
      </c>
      <c r="O646" s="474">
        <f t="shared" si="115"/>
        <v>30000</v>
      </c>
      <c r="P646" s="474">
        <f t="shared" si="115"/>
        <v>30000</v>
      </c>
      <c r="Q646" s="474">
        <f t="shared" si="115"/>
        <v>30000</v>
      </c>
      <c r="R646" s="474">
        <f t="shared" si="115"/>
        <v>30000</v>
      </c>
      <c r="S646" s="953"/>
    </row>
    <row r="647" spans="1:19" s="198" customFormat="1" ht="113.25" customHeight="1">
      <c r="A647" s="949"/>
      <c r="B647" s="526"/>
      <c r="C647" s="601"/>
      <c r="D647" s="253"/>
      <c r="E647" s="609" t="s">
        <v>1075</v>
      </c>
      <c r="F647" s="838" t="s">
        <v>52</v>
      </c>
      <c r="G647" s="194">
        <v>45467</v>
      </c>
      <c r="H647" s="193" t="s">
        <v>25</v>
      </c>
      <c r="I647" s="33" t="s">
        <v>375</v>
      </c>
      <c r="J647" s="33" t="s">
        <v>375</v>
      </c>
      <c r="K647" s="483" t="s">
        <v>1401</v>
      </c>
      <c r="L647" s="33" t="s">
        <v>37</v>
      </c>
      <c r="M647" s="476">
        <v>10000</v>
      </c>
      <c r="N647" s="476">
        <v>10000</v>
      </c>
      <c r="O647" s="476">
        <v>30000</v>
      </c>
      <c r="P647" s="479">
        <v>30000</v>
      </c>
      <c r="Q647" s="480">
        <v>30000</v>
      </c>
      <c r="R647" s="476">
        <v>30000</v>
      </c>
      <c r="S647" s="951">
        <v>3</v>
      </c>
    </row>
    <row r="648" spans="1:19" s="198" customFormat="1" ht="81.75" customHeight="1">
      <c r="A648" s="949"/>
      <c r="B648" s="524" t="s">
        <v>1404</v>
      </c>
      <c r="C648" s="600" t="s">
        <v>1405</v>
      </c>
      <c r="D648" s="252" t="s">
        <v>1070</v>
      </c>
      <c r="E648" s="649" t="s">
        <v>1376</v>
      </c>
      <c r="F648" s="211" t="s">
        <v>52</v>
      </c>
      <c r="G648" s="750">
        <v>45292</v>
      </c>
      <c r="H648" s="211" t="s">
        <v>25</v>
      </c>
      <c r="I648" s="16" t="s">
        <v>375</v>
      </c>
      <c r="J648" s="16" t="s">
        <v>375</v>
      </c>
      <c r="K648" s="481" t="s">
        <v>1401</v>
      </c>
      <c r="L648" s="16" t="s">
        <v>29</v>
      </c>
      <c r="M648" s="474">
        <f>M649</f>
        <v>10000</v>
      </c>
      <c r="N648" s="474">
        <f t="shared" ref="N648:R648" si="116">N649</f>
        <v>10000</v>
      </c>
      <c r="O648" s="474">
        <f t="shared" si="116"/>
        <v>20000</v>
      </c>
      <c r="P648" s="474">
        <f t="shared" si="116"/>
        <v>20000</v>
      </c>
      <c r="Q648" s="474">
        <f t="shared" si="116"/>
        <v>20000</v>
      </c>
      <c r="R648" s="474">
        <f t="shared" si="116"/>
        <v>20000</v>
      </c>
      <c r="S648" s="953"/>
    </row>
    <row r="649" spans="1:19" s="198" customFormat="1" ht="108" customHeight="1">
      <c r="A649" s="949"/>
      <c r="B649" s="526"/>
      <c r="C649" s="601"/>
      <c r="D649" s="253"/>
      <c r="E649" s="609" t="s">
        <v>1075</v>
      </c>
      <c r="F649" s="193" t="s">
        <v>52</v>
      </c>
      <c r="G649" s="194">
        <v>45467</v>
      </c>
      <c r="H649" s="193" t="s">
        <v>25</v>
      </c>
      <c r="I649" s="33" t="s">
        <v>375</v>
      </c>
      <c r="J649" s="33" t="s">
        <v>375</v>
      </c>
      <c r="K649" s="483" t="s">
        <v>1401</v>
      </c>
      <c r="L649" s="33" t="s">
        <v>37</v>
      </c>
      <c r="M649" s="476">
        <v>10000</v>
      </c>
      <c r="N649" s="476">
        <v>10000</v>
      </c>
      <c r="O649" s="476">
        <v>20000</v>
      </c>
      <c r="P649" s="479">
        <v>20000</v>
      </c>
      <c r="Q649" s="480">
        <v>20000</v>
      </c>
      <c r="R649" s="476">
        <v>20000</v>
      </c>
      <c r="S649" s="951">
        <v>3</v>
      </c>
    </row>
    <row r="650" spans="1:19" s="198" customFormat="1" ht="204.75" customHeight="1">
      <c r="A650" s="949"/>
      <c r="B650" s="524" t="s">
        <v>1406</v>
      </c>
      <c r="C650" s="610" t="s">
        <v>1407</v>
      </c>
      <c r="D650" s="252" t="s">
        <v>1070</v>
      </c>
      <c r="E650" s="649" t="s">
        <v>1408</v>
      </c>
      <c r="F650" s="211" t="s">
        <v>52</v>
      </c>
      <c r="G650" s="750">
        <v>43901</v>
      </c>
      <c r="H650" s="211" t="s">
        <v>25</v>
      </c>
      <c r="I650" s="481" t="s">
        <v>375</v>
      </c>
      <c r="J650" s="481" t="s">
        <v>375</v>
      </c>
      <c r="K650" s="481" t="s">
        <v>1409</v>
      </c>
      <c r="L650" s="481" t="s">
        <v>29</v>
      </c>
      <c r="M650" s="474">
        <f t="shared" ref="M650:R650" si="117">M651</f>
        <v>15000</v>
      </c>
      <c r="N650" s="474">
        <f t="shared" si="117"/>
        <v>15000</v>
      </c>
      <c r="O650" s="474">
        <f t="shared" si="117"/>
        <v>15000</v>
      </c>
      <c r="P650" s="474">
        <f t="shared" si="117"/>
        <v>15000</v>
      </c>
      <c r="Q650" s="474">
        <f t="shared" si="117"/>
        <v>15000</v>
      </c>
      <c r="R650" s="474">
        <f t="shared" si="117"/>
        <v>15000</v>
      </c>
      <c r="S650" s="967"/>
    </row>
    <row r="651" spans="1:19" s="198" customFormat="1" ht="87" customHeight="1">
      <c r="A651" s="949"/>
      <c r="B651" s="526"/>
      <c r="C651" s="609"/>
      <c r="D651" s="253"/>
      <c r="E651" s="609" t="s">
        <v>1376</v>
      </c>
      <c r="F651" s="193" t="s">
        <v>1410</v>
      </c>
      <c r="G651" s="194">
        <v>45292</v>
      </c>
      <c r="H651" s="193" t="s">
        <v>25</v>
      </c>
      <c r="I651" s="33" t="s">
        <v>375</v>
      </c>
      <c r="J651" s="33" t="s">
        <v>375</v>
      </c>
      <c r="K651" s="483" t="s">
        <v>1409</v>
      </c>
      <c r="L651" s="33" t="s">
        <v>454</v>
      </c>
      <c r="M651" s="476">
        <v>15000</v>
      </c>
      <c r="N651" s="476">
        <v>15000</v>
      </c>
      <c r="O651" s="476">
        <v>15000</v>
      </c>
      <c r="P651" s="479">
        <v>15000</v>
      </c>
      <c r="Q651" s="480">
        <v>15000</v>
      </c>
      <c r="R651" s="476">
        <v>15000</v>
      </c>
      <c r="S651" s="951">
        <v>3</v>
      </c>
    </row>
    <row r="652" spans="1:19" s="198" customFormat="1" ht="51" customHeight="1">
      <c r="A652" s="949"/>
      <c r="B652" s="524" t="s">
        <v>1411</v>
      </c>
      <c r="C652" s="600" t="s">
        <v>1412</v>
      </c>
      <c r="D652" s="252" t="s">
        <v>1070</v>
      </c>
      <c r="E652" s="600" t="s">
        <v>1376</v>
      </c>
      <c r="F652" s="252" t="s">
        <v>52</v>
      </c>
      <c r="G652" s="821">
        <v>45292</v>
      </c>
      <c r="H652" s="252" t="s">
        <v>25</v>
      </c>
      <c r="I652" s="481" t="s">
        <v>375</v>
      </c>
      <c r="J652" s="481" t="s">
        <v>375</v>
      </c>
      <c r="K652" s="481" t="s">
        <v>1413</v>
      </c>
      <c r="L652" s="481" t="s">
        <v>29</v>
      </c>
      <c r="M652" s="474">
        <f>M653</f>
        <v>65000</v>
      </c>
      <c r="N652" s="474">
        <f t="shared" ref="N652:R652" si="118">N653</f>
        <v>65000</v>
      </c>
      <c r="O652" s="474">
        <f t="shared" si="118"/>
        <v>65000</v>
      </c>
      <c r="P652" s="474">
        <f t="shared" si="118"/>
        <v>65000</v>
      </c>
      <c r="Q652" s="474">
        <f t="shared" si="118"/>
        <v>65000</v>
      </c>
      <c r="R652" s="474">
        <f t="shared" si="118"/>
        <v>65000</v>
      </c>
      <c r="S652" s="967"/>
    </row>
    <row r="653" spans="1:19" s="198" customFormat="1" ht="48.75" customHeight="1">
      <c r="A653" s="949"/>
      <c r="B653" s="526"/>
      <c r="C653" s="601"/>
      <c r="D653" s="253"/>
      <c r="E653" s="604"/>
      <c r="F653" s="256"/>
      <c r="G653" s="839"/>
      <c r="H653" s="256"/>
      <c r="I653" s="33" t="s">
        <v>375</v>
      </c>
      <c r="J653" s="33" t="s">
        <v>375</v>
      </c>
      <c r="K653" s="483" t="s">
        <v>1413</v>
      </c>
      <c r="L653" s="33" t="s">
        <v>854</v>
      </c>
      <c r="M653" s="476">
        <v>65000</v>
      </c>
      <c r="N653" s="476">
        <v>65000</v>
      </c>
      <c r="O653" s="476">
        <v>65000</v>
      </c>
      <c r="P653" s="479">
        <v>65000</v>
      </c>
      <c r="Q653" s="480">
        <v>65000</v>
      </c>
      <c r="R653" s="476">
        <v>65000</v>
      </c>
      <c r="S653" s="951">
        <v>3</v>
      </c>
    </row>
    <row r="654" spans="1:19" s="198" customFormat="1" ht="49.5" customHeight="1">
      <c r="A654" s="949"/>
      <c r="B654" s="524" t="s">
        <v>1414</v>
      </c>
      <c r="C654" s="600" t="s">
        <v>1415</v>
      </c>
      <c r="D654" s="252" t="s">
        <v>1070</v>
      </c>
      <c r="E654" s="601"/>
      <c r="F654" s="253"/>
      <c r="G654" s="837"/>
      <c r="H654" s="253"/>
      <c r="I654" s="481" t="s">
        <v>375</v>
      </c>
      <c r="J654" s="481" t="s">
        <v>375</v>
      </c>
      <c r="K654" s="481" t="s">
        <v>1416</v>
      </c>
      <c r="L654" s="481" t="s">
        <v>29</v>
      </c>
      <c r="M654" s="474">
        <f>M655</f>
        <v>37000</v>
      </c>
      <c r="N654" s="474">
        <f t="shared" ref="N654:R654" si="119">N655</f>
        <v>37000</v>
      </c>
      <c r="O654" s="474">
        <f t="shared" si="119"/>
        <v>50000</v>
      </c>
      <c r="P654" s="474">
        <f t="shared" si="119"/>
        <v>50000</v>
      </c>
      <c r="Q654" s="474">
        <f t="shared" si="119"/>
        <v>50000</v>
      </c>
      <c r="R654" s="474">
        <f t="shared" si="119"/>
        <v>50000</v>
      </c>
      <c r="S654" s="967"/>
    </row>
    <row r="655" spans="1:19" s="198" customFormat="1" ht="44.25" customHeight="1">
      <c r="A655" s="949"/>
      <c r="B655" s="526"/>
      <c r="C655" s="601"/>
      <c r="D655" s="253"/>
      <c r="E655" s="604" t="s">
        <v>1075</v>
      </c>
      <c r="F655" s="256" t="s">
        <v>52</v>
      </c>
      <c r="G655" s="821">
        <v>45467</v>
      </c>
      <c r="H655" s="252" t="s">
        <v>25</v>
      </c>
      <c r="I655" s="33" t="s">
        <v>375</v>
      </c>
      <c r="J655" s="33" t="s">
        <v>375</v>
      </c>
      <c r="K655" s="483" t="s">
        <v>1416</v>
      </c>
      <c r="L655" s="33" t="s">
        <v>854</v>
      </c>
      <c r="M655" s="476">
        <v>37000</v>
      </c>
      <c r="N655" s="476">
        <v>37000</v>
      </c>
      <c r="O655" s="476">
        <v>50000</v>
      </c>
      <c r="P655" s="479">
        <v>50000</v>
      </c>
      <c r="Q655" s="480">
        <v>50000</v>
      </c>
      <c r="R655" s="476">
        <v>50000</v>
      </c>
      <c r="S655" s="951">
        <v>3</v>
      </c>
    </row>
    <row r="656" spans="1:19" s="198" customFormat="1" ht="57" customHeight="1">
      <c r="A656" s="949"/>
      <c r="B656" s="524" t="s">
        <v>1417</v>
      </c>
      <c r="C656" s="600" t="s">
        <v>1418</v>
      </c>
      <c r="D656" s="252" t="s">
        <v>1070</v>
      </c>
      <c r="E656" s="604"/>
      <c r="F656" s="256"/>
      <c r="G656" s="256"/>
      <c r="H656" s="256"/>
      <c r="I656" s="481" t="s">
        <v>375</v>
      </c>
      <c r="J656" s="481" t="s">
        <v>375</v>
      </c>
      <c r="K656" s="481" t="s">
        <v>1419</v>
      </c>
      <c r="L656" s="481" t="s">
        <v>29</v>
      </c>
      <c r="M656" s="474">
        <f>M657</f>
        <v>10000</v>
      </c>
      <c r="N656" s="474">
        <f t="shared" ref="N656:R656" si="120">N657</f>
        <v>10000</v>
      </c>
      <c r="O656" s="474">
        <f t="shared" si="120"/>
        <v>10000</v>
      </c>
      <c r="P656" s="474">
        <f t="shared" si="120"/>
        <v>10000</v>
      </c>
      <c r="Q656" s="474">
        <f t="shared" si="120"/>
        <v>10000</v>
      </c>
      <c r="R656" s="474">
        <f t="shared" si="120"/>
        <v>10000</v>
      </c>
      <c r="S656" s="967"/>
    </row>
    <row r="657" spans="1:22" s="198" customFormat="1" ht="34.5" customHeight="1">
      <c r="A657" s="949"/>
      <c r="B657" s="526"/>
      <c r="C657" s="601"/>
      <c r="D657" s="253"/>
      <c r="E657" s="601"/>
      <c r="F657" s="253"/>
      <c r="G657" s="253"/>
      <c r="H657" s="253"/>
      <c r="I657" s="33" t="s">
        <v>375</v>
      </c>
      <c r="J657" s="33" t="s">
        <v>375</v>
      </c>
      <c r="K657" s="483" t="s">
        <v>1419</v>
      </c>
      <c r="L657" s="33" t="s">
        <v>37</v>
      </c>
      <c r="M657" s="476">
        <v>10000</v>
      </c>
      <c r="N657" s="476">
        <v>10000</v>
      </c>
      <c r="O657" s="476">
        <v>10000</v>
      </c>
      <c r="P657" s="479">
        <v>10000</v>
      </c>
      <c r="Q657" s="480">
        <v>10000</v>
      </c>
      <c r="R657" s="476">
        <v>10000</v>
      </c>
      <c r="S657" s="951">
        <v>3</v>
      </c>
    </row>
    <row r="658" spans="1:22" s="198" customFormat="1" ht="81.75" customHeight="1">
      <c r="A658" s="949"/>
      <c r="B658" s="524" t="s">
        <v>1420</v>
      </c>
      <c r="C658" s="600" t="s">
        <v>1421</v>
      </c>
      <c r="D658" s="252" t="s">
        <v>1070</v>
      </c>
      <c r="E658" s="600" t="s">
        <v>1096</v>
      </c>
      <c r="F658" s="252" t="s">
        <v>52</v>
      </c>
      <c r="G658" s="821">
        <v>43831</v>
      </c>
      <c r="H658" s="252" t="s">
        <v>25</v>
      </c>
      <c r="I658" s="481" t="s">
        <v>375</v>
      </c>
      <c r="J658" s="481" t="s">
        <v>375</v>
      </c>
      <c r="K658" s="481" t="s">
        <v>1419</v>
      </c>
      <c r="L658" s="481" t="s">
        <v>29</v>
      </c>
      <c r="M658" s="474">
        <f>M659</f>
        <v>30000</v>
      </c>
      <c r="N658" s="474">
        <f t="shared" ref="N658:R658" si="121">N659</f>
        <v>30000</v>
      </c>
      <c r="O658" s="474">
        <f t="shared" si="121"/>
        <v>30000</v>
      </c>
      <c r="P658" s="474">
        <f t="shared" si="121"/>
        <v>30000</v>
      </c>
      <c r="Q658" s="474">
        <f t="shared" si="121"/>
        <v>30000</v>
      </c>
      <c r="R658" s="474">
        <f t="shared" si="121"/>
        <v>30000</v>
      </c>
      <c r="S658" s="967"/>
    </row>
    <row r="659" spans="1:22" s="198" customFormat="1" ht="51.75" customHeight="1">
      <c r="A659" s="949"/>
      <c r="B659" s="526"/>
      <c r="C659" s="601"/>
      <c r="D659" s="253"/>
      <c r="E659" s="601"/>
      <c r="F659" s="253"/>
      <c r="G659" s="253"/>
      <c r="H659" s="253"/>
      <c r="I659" s="33" t="s">
        <v>375</v>
      </c>
      <c r="J659" s="33" t="s">
        <v>375</v>
      </c>
      <c r="K659" s="483" t="s">
        <v>1419</v>
      </c>
      <c r="L659" s="33" t="s">
        <v>454</v>
      </c>
      <c r="M659" s="476">
        <v>30000</v>
      </c>
      <c r="N659" s="476">
        <v>30000</v>
      </c>
      <c r="O659" s="476">
        <v>30000</v>
      </c>
      <c r="P659" s="479">
        <v>30000</v>
      </c>
      <c r="Q659" s="480">
        <v>30000</v>
      </c>
      <c r="R659" s="476">
        <v>30000</v>
      </c>
      <c r="S659" s="951">
        <v>3</v>
      </c>
    </row>
    <row r="660" spans="1:22" s="198" customFormat="1" ht="87.75" customHeight="1">
      <c r="A660" s="949"/>
      <c r="B660" s="548" t="s">
        <v>1422</v>
      </c>
      <c r="C660" s="610" t="s">
        <v>1423</v>
      </c>
      <c r="D660" s="252" t="s">
        <v>1424</v>
      </c>
      <c r="E660" s="654" t="s">
        <v>1096</v>
      </c>
      <c r="F660" s="249" t="s">
        <v>1425</v>
      </c>
      <c r="G660" s="833">
        <v>43831</v>
      </c>
      <c r="H660" s="249" t="s">
        <v>25</v>
      </c>
      <c r="I660" s="488" t="s">
        <v>375</v>
      </c>
      <c r="J660" s="477" t="s">
        <v>375</v>
      </c>
      <c r="K660" s="481" t="s">
        <v>1426</v>
      </c>
      <c r="L660" s="477" t="s">
        <v>29</v>
      </c>
      <c r="M660" s="474">
        <f>M661</f>
        <v>909055.57</v>
      </c>
      <c r="N660" s="474">
        <f t="shared" ref="N660:R660" si="122">N661</f>
        <v>909055.57</v>
      </c>
      <c r="O660" s="474">
        <f t="shared" si="122"/>
        <v>1252500</v>
      </c>
      <c r="P660" s="474">
        <f t="shared" si="122"/>
        <v>1252500</v>
      </c>
      <c r="Q660" s="474">
        <f t="shared" si="122"/>
        <v>1252500</v>
      </c>
      <c r="R660" s="474">
        <f t="shared" si="122"/>
        <v>1252500</v>
      </c>
      <c r="S660" s="969"/>
    </row>
    <row r="661" spans="1:22" s="198" customFormat="1" ht="30.75" customHeight="1">
      <c r="A661" s="949"/>
      <c r="B661" s="549"/>
      <c r="C661" s="608"/>
      <c r="D661" s="253"/>
      <c r="E661" s="654"/>
      <c r="F661" s="249"/>
      <c r="G661" s="833"/>
      <c r="H661" s="249"/>
      <c r="I661" s="478" t="s">
        <v>375</v>
      </c>
      <c r="J661" s="478" t="s">
        <v>375</v>
      </c>
      <c r="K661" s="478" t="s">
        <v>1426</v>
      </c>
      <c r="L661" s="478" t="s">
        <v>454</v>
      </c>
      <c r="M661" s="476">
        <v>909055.57</v>
      </c>
      <c r="N661" s="476">
        <v>909055.57</v>
      </c>
      <c r="O661" s="476">
        <v>1252500</v>
      </c>
      <c r="P661" s="476">
        <v>1252500</v>
      </c>
      <c r="Q661" s="476">
        <v>1252500</v>
      </c>
      <c r="R661" s="476">
        <v>1252500</v>
      </c>
      <c r="S661" s="951">
        <v>3</v>
      </c>
    </row>
    <row r="662" spans="1:22" s="198" customFormat="1" ht="76.5" customHeight="1">
      <c r="A662" s="949"/>
      <c r="B662" s="529" t="s">
        <v>1427</v>
      </c>
      <c r="C662" s="610" t="s">
        <v>1428</v>
      </c>
      <c r="D662" s="250" t="s">
        <v>1424</v>
      </c>
      <c r="E662" s="638" t="s">
        <v>1376</v>
      </c>
      <c r="F662" s="196" t="s">
        <v>52</v>
      </c>
      <c r="G662" s="215">
        <v>45292</v>
      </c>
      <c r="H662" s="196" t="s">
        <v>25</v>
      </c>
      <c r="I662" s="488" t="s">
        <v>375</v>
      </c>
      <c r="J662" s="477" t="s">
        <v>375</v>
      </c>
      <c r="K662" s="481" t="s">
        <v>951</v>
      </c>
      <c r="L662" s="477" t="s">
        <v>29</v>
      </c>
      <c r="M662" s="474">
        <f t="shared" ref="M662:R662" si="123">M663</f>
        <v>15000</v>
      </c>
      <c r="N662" s="474">
        <f t="shared" si="123"/>
        <v>15000</v>
      </c>
      <c r="O662" s="474">
        <f t="shared" si="123"/>
        <v>15000</v>
      </c>
      <c r="P662" s="474">
        <f t="shared" si="123"/>
        <v>15000</v>
      </c>
      <c r="Q662" s="474">
        <f t="shared" si="123"/>
        <v>15000</v>
      </c>
      <c r="R662" s="474">
        <f t="shared" si="123"/>
        <v>15000</v>
      </c>
      <c r="S662" s="969"/>
    </row>
    <row r="663" spans="1:22" s="198" customFormat="1" ht="115.5" customHeight="1">
      <c r="A663" s="949"/>
      <c r="B663" s="530"/>
      <c r="C663" s="608"/>
      <c r="D663" s="250"/>
      <c r="E663" s="640" t="s">
        <v>1075</v>
      </c>
      <c r="F663" s="191" t="s">
        <v>52</v>
      </c>
      <c r="G663" s="217">
        <v>45467</v>
      </c>
      <c r="H663" s="191" t="s">
        <v>25</v>
      </c>
      <c r="I663" s="478" t="s">
        <v>375</v>
      </c>
      <c r="J663" s="478" t="s">
        <v>375</v>
      </c>
      <c r="K663" s="478" t="s">
        <v>1429</v>
      </c>
      <c r="L663" s="478" t="s">
        <v>454</v>
      </c>
      <c r="M663" s="476">
        <v>15000</v>
      </c>
      <c r="N663" s="476">
        <v>15000</v>
      </c>
      <c r="O663" s="476">
        <v>15000</v>
      </c>
      <c r="P663" s="484">
        <v>15000</v>
      </c>
      <c r="Q663" s="476">
        <v>15000</v>
      </c>
      <c r="R663" s="476">
        <v>15000</v>
      </c>
      <c r="S663" s="951">
        <v>3</v>
      </c>
    </row>
    <row r="664" spans="1:22" s="198" customFormat="1" ht="82.5" customHeight="1">
      <c r="A664" s="949"/>
      <c r="B664" s="529" t="s">
        <v>1430</v>
      </c>
      <c r="C664" s="600" t="s">
        <v>1431</v>
      </c>
      <c r="D664" s="252" t="s">
        <v>1070</v>
      </c>
      <c r="E664" s="655" t="s">
        <v>1376</v>
      </c>
      <c r="F664" s="196" t="s">
        <v>52</v>
      </c>
      <c r="G664" s="215">
        <v>45292</v>
      </c>
      <c r="H664" s="196" t="s">
        <v>25</v>
      </c>
      <c r="I664" s="481" t="s">
        <v>375</v>
      </c>
      <c r="J664" s="481" t="s">
        <v>375</v>
      </c>
      <c r="K664" s="481" t="s">
        <v>1432</v>
      </c>
      <c r="L664" s="481" t="s">
        <v>29</v>
      </c>
      <c r="M664" s="474">
        <f>M665</f>
        <v>200000</v>
      </c>
      <c r="N664" s="474">
        <f>N665</f>
        <v>200000</v>
      </c>
      <c r="O664" s="474">
        <f t="shared" ref="O664:R664" si="124">O665</f>
        <v>0</v>
      </c>
      <c r="P664" s="474">
        <f t="shared" si="124"/>
        <v>0</v>
      </c>
      <c r="Q664" s="474">
        <f t="shared" si="124"/>
        <v>0</v>
      </c>
      <c r="R664" s="474">
        <f t="shared" si="124"/>
        <v>0</v>
      </c>
      <c r="S664" s="951"/>
    </row>
    <row r="665" spans="1:22" s="198" customFormat="1" ht="118.5" customHeight="1">
      <c r="A665" s="949"/>
      <c r="B665" s="530"/>
      <c r="C665" s="601"/>
      <c r="D665" s="253"/>
      <c r="E665" s="656" t="s">
        <v>1433</v>
      </c>
      <c r="F665" s="191" t="s">
        <v>52</v>
      </c>
      <c r="G665" s="217">
        <v>45548</v>
      </c>
      <c r="H665" s="191" t="s">
        <v>25</v>
      </c>
      <c r="I665" s="478" t="s">
        <v>375</v>
      </c>
      <c r="J665" s="478" t="s">
        <v>375</v>
      </c>
      <c r="K665" s="478" t="s">
        <v>1432</v>
      </c>
      <c r="L665" s="478" t="s">
        <v>37</v>
      </c>
      <c r="M665" s="476">
        <v>200000</v>
      </c>
      <c r="N665" s="476">
        <v>200000</v>
      </c>
      <c r="O665" s="476">
        <v>0</v>
      </c>
      <c r="P665" s="484">
        <v>0</v>
      </c>
      <c r="Q665" s="476">
        <v>0</v>
      </c>
      <c r="R665" s="476">
        <v>0</v>
      </c>
      <c r="S665" s="951">
        <v>3</v>
      </c>
    </row>
    <row r="666" spans="1:22" s="198" customFormat="1" ht="59.25" customHeight="1">
      <c r="A666" s="949"/>
      <c r="B666" s="524" t="s">
        <v>1434</v>
      </c>
      <c r="C666" s="610" t="s">
        <v>1435</v>
      </c>
      <c r="D666" s="252" t="s">
        <v>1081</v>
      </c>
      <c r="E666" s="657" t="s">
        <v>1436</v>
      </c>
      <c r="F666" s="247" t="s">
        <v>52</v>
      </c>
      <c r="G666" s="257">
        <v>43901</v>
      </c>
      <c r="H666" s="247" t="s">
        <v>25</v>
      </c>
      <c r="I666" s="481" t="s">
        <v>375</v>
      </c>
      <c r="J666" s="481" t="s">
        <v>1358</v>
      </c>
      <c r="K666" s="481" t="s">
        <v>1437</v>
      </c>
      <c r="L666" s="481" t="s">
        <v>29</v>
      </c>
      <c r="M666" s="474">
        <f t="shared" ref="M666:R666" si="125">M667</f>
        <v>165000</v>
      </c>
      <c r="N666" s="474">
        <f t="shared" si="125"/>
        <v>165000</v>
      </c>
      <c r="O666" s="474">
        <f t="shared" si="125"/>
        <v>235000</v>
      </c>
      <c r="P666" s="474">
        <f t="shared" si="125"/>
        <v>235000</v>
      </c>
      <c r="Q666" s="474">
        <f t="shared" si="125"/>
        <v>235000</v>
      </c>
      <c r="R666" s="474">
        <f t="shared" si="125"/>
        <v>235000</v>
      </c>
      <c r="S666" s="953"/>
    </row>
    <row r="667" spans="1:22" s="198" customFormat="1" ht="139.5" customHeight="1">
      <c r="A667" s="949"/>
      <c r="B667" s="526"/>
      <c r="C667" s="609"/>
      <c r="D667" s="253"/>
      <c r="E667" s="658"/>
      <c r="F667" s="248"/>
      <c r="G667" s="258"/>
      <c r="H667" s="248"/>
      <c r="I667" s="483" t="s">
        <v>375</v>
      </c>
      <c r="J667" s="483" t="s">
        <v>281</v>
      </c>
      <c r="K667" s="483" t="s">
        <v>1437</v>
      </c>
      <c r="L667" s="483" t="s">
        <v>454</v>
      </c>
      <c r="M667" s="476">
        <v>165000</v>
      </c>
      <c r="N667" s="476">
        <v>165000</v>
      </c>
      <c r="O667" s="476">
        <v>235000</v>
      </c>
      <c r="P667" s="484">
        <v>235000</v>
      </c>
      <c r="Q667" s="476">
        <v>235000</v>
      </c>
      <c r="R667" s="476">
        <v>235000</v>
      </c>
      <c r="S667" s="953">
        <v>3</v>
      </c>
    </row>
    <row r="668" spans="1:22" s="198" customFormat="1" ht="46.5" customHeight="1">
      <c r="A668" s="952"/>
      <c r="B668" s="524" t="s">
        <v>1438</v>
      </c>
      <c r="C668" s="600" t="s">
        <v>1439</v>
      </c>
      <c r="D668" s="250" t="s">
        <v>1424</v>
      </c>
      <c r="E668" s="643" t="s">
        <v>1440</v>
      </c>
      <c r="F668" s="247" t="s">
        <v>52</v>
      </c>
      <c r="G668" s="257">
        <v>45198</v>
      </c>
      <c r="H668" s="247" t="s">
        <v>1292</v>
      </c>
      <c r="I668" s="481" t="s">
        <v>375</v>
      </c>
      <c r="J668" s="481" t="s">
        <v>375</v>
      </c>
      <c r="K668" s="481" t="s">
        <v>1441</v>
      </c>
      <c r="L668" s="481" t="s">
        <v>29</v>
      </c>
      <c r="M668" s="474">
        <f t="shared" ref="M668:R668" si="126">M669</f>
        <v>100000</v>
      </c>
      <c r="N668" s="474">
        <f t="shared" si="126"/>
        <v>100000</v>
      </c>
      <c r="O668" s="474">
        <f t="shared" si="126"/>
        <v>0</v>
      </c>
      <c r="P668" s="474">
        <f t="shared" si="126"/>
        <v>0</v>
      </c>
      <c r="Q668" s="474">
        <f t="shared" si="126"/>
        <v>0</v>
      </c>
      <c r="R668" s="474">
        <f t="shared" si="126"/>
        <v>0</v>
      </c>
      <c r="S668" s="967"/>
    </row>
    <row r="669" spans="1:22" s="198" customFormat="1" ht="56.25" customHeight="1">
      <c r="A669" s="952"/>
      <c r="B669" s="526"/>
      <c r="C669" s="601"/>
      <c r="D669" s="250"/>
      <c r="E669" s="642"/>
      <c r="F669" s="248"/>
      <c r="G669" s="258"/>
      <c r="H669" s="248"/>
      <c r="I669" s="483" t="s">
        <v>375</v>
      </c>
      <c r="J669" s="483" t="s">
        <v>375</v>
      </c>
      <c r="K669" s="483" t="s">
        <v>1441</v>
      </c>
      <c r="L669" s="483" t="s">
        <v>37</v>
      </c>
      <c r="M669" s="476">
        <v>100000</v>
      </c>
      <c r="N669" s="476">
        <v>100000</v>
      </c>
      <c r="O669" s="476"/>
      <c r="P669" s="484"/>
      <c r="Q669" s="476"/>
      <c r="R669" s="476"/>
      <c r="S669" s="953">
        <v>3</v>
      </c>
    </row>
    <row r="670" spans="1:22" s="198" customFormat="1" ht="107.25" customHeight="1">
      <c r="A670" s="952"/>
      <c r="B670" s="524" t="s">
        <v>1442</v>
      </c>
      <c r="C670" s="600" t="s">
        <v>1443</v>
      </c>
      <c r="D670" s="252" t="s">
        <v>1070</v>
      </c>
      <c r="E670" s="643" t="s">
        <v>93</v>
      </c>
      <c r="F670" s="247" t="s">
        <v>52</v>
      </c>
      <c r="G670" s="257">
        <v>43901</v>
      </c>
      <c r="H670" s="247" t="s">
        <v>25</v>
      </c>
      <c r="I670" s="481" t="s">
        <v>375</v>
      </c>
      <c r="J670" s="481" t="s">
        <v>281</v>
      </c>
      <c r="K670" s="481" t="s">
        <v>1444</v>
      </c>
      <c r="L670" s="481" t="s">
        <v>29</v>
      </c>
      <c r="M670" s="474">
        <f t="shared" ref="M670:R670" si="127">M671</f>
        <v>30000</v>
      </c>
      <c r="N670" s="474">
        <f t="shared" si="127"/>
        <v>30000</v>
      </c>
      <c r="O670" s="474">
        <f t="shared" si="127"/>
        <v>50000</v>
      </c>
      <c r="P670" s="474">
        <f t="shared" si="127"/>
        <v>50000</v>
      </c>
      <c r="Q670" s="474">
        <f t="shared" si="127"/>
        <v>50000</v>
      </c>
      <c r="R670" s="474">
        <f t="shared" si="127"/>
        <v>50000</v>
      </c>
      <c r="S670" s="967"/>
    </row>
    <row r="671" spans="1:22" s="198" customFormat="1" ht="88.5" customHeight="1">
      <c r="A671" s="952"/>
      <c r="B671" s="526"/>
      <c r="C671" s="601"/>
      <c r="D671" s="253"/>
      <c r="E671" s="394"/>
      <c r="F671" s="248"/>
      <c r="G671" s="258"/>
      <c r="H671" s="248"/>
      <c r="I671" s="483" t="s">
        <v>375</v>
      </c>
      <c r="J671" s="483" t="s">
        <v>281</v>
      </c>
      <c r="K671" s="483" t="s">
        <v>1444</v>
      </c>
      <c r="L671" s="483" t="s">
        <v>37</v>
      </c>
      <c r="M671" s="476">
        <v>30000</v>
      </c>
      <c r="N671" s="476">
        <v>30000</v>
      </c>
      <c r="O671" s="476">
        <v>50000</v>
      </c>
      <c r="P671" s="484">
        <v>50000</v>
      </c>
      <c r="Q671" s="476">
        <v>50000</v>
      </c>
      <c r="R671" s="476">
        <v>50000</v>
      </c>
      <c r="S671" s="953">
        <v>3</v>
      </c>
      <c r="V671" s="201"/>
    </row>
    <row r="672" spans="1:22" s="198" customFormat="1" ht="72" customHeight="1">
      <c r="A672" s="952"/>
      <c r="B672" s="524" t="s">
        <v>1445</v>
      </c>
      <c r="C672" s="600" t="s">
        <v>1446</v>
      </c>
      <c r="D672" s="252" t="s">
        <v>1341</v>
      </c>
      <c r="E672" s="600" t="s">
        <v>1342</v>
      </c>
      <c r="F672" s="247" t="s">
        <v>1447</v>
      </c>
      <c r="G672" s="840">
        <v>43831</v>
      </c>
      <c r="H672" s="247" t="s">
        <v>25</v>
      </c>
      <c r="I672" s="481" t="s">
        <v>375</v>
      </c>
      <c r="J672" s="481" t="s">
        <v>281</v>
      </c>
      <c r="K672" s="481" t="s">
        <v>1448</v>
      </c>
      <c r="L672" s="481" t="s">
        <v>29</v>
      </c>
      <c r="M672" s="474">
        <f>M673</f>
        <v>10000</v>
      </c>
      <c r="N672" s="474">
        <f>N673</f>
        <v>10000</v>
      </c>
      <c r="O672" s="474">
        <f>O673</f>
        <v>15000</v>
      </c>
      <c r="P672" s="474">
        <f t="shared" ref="P672:R672" si="128">P673</f>
        <v>15000</v>
      </c>
      <c r="Q672" s="474">
        <f t="shared" si="128"/>
        <v>15000</v>
      </c>
      <c r="R672" s="474">
        <f t="shared" si="128"/>
        <v>15000</v>
      </c>
      <c r="S672" s="967"/>
    </row>
    <row r="673" spans="1:19" s="198" customFormat="1" ht="61.5" customHeight="1">
      <c r="A673" s="952"/>
      <c r="B673" s="526"/>
      <c r="C673" s="601"/>
      <c r="D673" s="253"/>
      <c r="E673" s="601"/>
      <c r="F673" s="248"/>
      <c r="G673" s="841"/>
      <c r="H673" s="251"/>
      <c r="I673" s="483" t="s">
        <v>375</v>
      </c>
      <c r="J673" s="483" t="s">
        <v>281</v>
      </c>
      <c r="K673" s="483" t="s">
        <v>1448</v>
      </c>
      <c r="L673" s="483" t="s">
        <v>454</v>
      </c>
      <c r="M673" s="476">
        <v>10000</v>
      </c>
      <c r="N673" s="476">
        <v>10000</v>
      </c>
      <c r="O673" s="476">
        <v>15000</v>
      </c>
      <c r="P673" s="484">
        <v>15000</v>
      </c>
      <c r="Q673" s="476">
        <v>15000</v>
      </c>
      <c r="R673" s="476">
        <v>15000</v>
      </c>
      <c r="S673" s="953">
        <v>3</v>
      </c>
    </row>
    <row r="674" spans="1:19" s="198" customFormat="1" ht="99" customHeight="1">
      <c r="A674" s="952"/>
      <c r="B674" s="528" t="s">
        <v>1449</v>
      </c>
      <c r="C674" s="604" t="s">
        <v>1450</v>
      </c>
      <c r="D674" s="252" t="s">
        <v>1341</v>
      </c>
      <c r="E674" s="610" t="s">
        <v>1451</v>
      </c>
      <c r="F674" s="190" t="s">
        <v>52</v>
      </c>
      <c r="G674" s="219">
        <v>45253</v>
      </c>
      <c r="H674" s="190" t="s">
        <v>25</v>
      </c>
      <c r="I674" s="513" t="s">
        <v>375</v>
      </c>
      <c r="J674" s="481" t="s">
        <v>281</v>
      </c>
      <c r="K674" s="481" t="s">
        <v>1452</v>
      </c>
      <c r="L674" s="481" t="s">
        <v>29</v>
      </c>
      <c r="M674" s="474">
        <f t="shared" ref="M674:R674" si="129">M675</f>
        <v>0</v>
      </c>
      <c r="N674" s="474">
        <f t="shared" si="129"/>
        <v>0</v>
      </c>
      <c r="O674" s="474">
        <f t="shared" si="129"/>
        <v>13500000</v>
      </c>
      <c r="P674" s="482">
        <f t="shared" si="129"/>
        <v>13500000</v>
      </c>
      <c r="Q674" s="474">
        <f t="shared" si="129"/>
        <v>13500000</v>
      </c>
      <c r="R674" s="474">
        <f t="shared" si="129"/>
        <v>13500000</v>
      </c>
      <c r="S674" s="967"/>
    </row>
    <row r="675" spans="1:19" s="198" customFormat="1" ht="123" customHeight="1">
      <c r="A675" s="952"/>
      <c r="B675" s="254"/>
      <c r="C675" s="586"/>
      <c r="D675" s="255"/>
      <c r="E675" s="646" t="s">
        <v>1453</v>
      </c>
      <c r="F675" s="191" t="s">
        <v>52</v>
      </c>
      <c r="G675" s="220">
        <v>45253</v>
      </c>
      <c r="H675" s="212" t="s">
        <v>25</v>
      </c>
      <c r="I675" s="483" t="s">
        <v>375</v>
      </c>
      <c r="J675" s="483" t="s">
        <v>281</v>
      </c>
      <c r="K675" s="483" t="s">
        <v>1452</v>
      </c>
      <c r="L675" s="483" t="s">
        <v>84</v>
      </c>
      <c r="M675" s="476">
        <v>0</v>
      </c>
      <c r="N675" s="476">
        <v>0</v>
      </c>
      <c r="O675" s="476">
        <v>13500000</v>
      </c>
      <c r="P675" s="484">
        <v>13500000</v>
      </c>
      <c r="Q675" s="476">
        <v>13500000</v>
      </c>
      <c r="R675" s="476">
        <v>13500000</v>
      </c>
      <c r="S675" s="953"/>
    </row>
    <row r="676" spans="1:19" s="198" customFormat="1" ht="66.75" customHeight="1">
      <c r="A676" s="949"/>
      <c r="B676" s="524" t="s">
        <v>1454</v>
      </c>
      <c r="C676" s="610" t="s">
        <v>1455</v>
      </c>
      <c r="D676" s="252" t="s">
        <v>1081</v>
      </c>
      <c r="E676" s="638" t="s">
        <v>1456</v>
      </c>
      <c r="F676" s="211" t="s">
        <v>52</v>
      </c>
      <c r="G676" s="215">
        <v>45292</v>
      </c>
      <c r="H676" s="215" t="s">
        <v>1457</v>
      </c>
      <c r="I676" s="481" t="s">
        <v>375</v>
      </c>
      <c r="J676" s="481" t="s">
        <v>281</v>
      </c>
      <c r="K676" s="481" t="s">
        <v>1458</v>
      </c>
      <c r="L676" s="481" t="s">
        <v>29</v>
      </c>
      <c r="M676" s="474">
        <f>M677+M679+M678</f>
        <v>11395395.5</v>
      </c>
      <c r="N676" s="474">
        <f>N677+N679+N678</f>
        <v>11395395.5</v>
      </c>
      <c r="O676" s="474">
        <f>O677+O678+O679</f>
        <v>12272000</v>
      </c>
      <c r="P676" s="474">
        <f>P677+P678+P679</f>
        <v>12272000</v>
      </c>
      <c r="Q676" s="474">
        <f>Q677+Q678+Q679</f>
        <v>12272000</v>
      </c>
      <c r="R676" s="474">
        <f>R677+R678+R679</f>
        <v>12272000</v>
      </c>
      <c r="S676" s="967"/>
    </row>
    <row r="677" spans="1:19" s="198" customFormat="1" ht="58.5" customHeight="1">
      <c r="A677" s="949"/>
      <c r="B677" s="528"/>
      <c r="C677" s="608"/>
      <c r="D677" s="256"/>
      <c r="E677" s="643" t="s">
        <v>1096</v>
      </c>
      <c r="F677" s="247" t="s">
        <v>1459</v>
      </c>
      <c r="G677" s="257">
        <v>43831</v>
      </c>
      <c r="H677" s="252" t="s">
        <v>25</v>
      </c>
      <c r="I677" s="483" t="s">
        <v>375</v>
      </c>
      <c r="J677" s="483" t="s">
        <v>281</v>
      </c>
      <c r="K677" s="483" t="s">
        <v>1458</v>
      </c>
      <c r="L677" s="483" t="s">
        <v>1460</v>
      </c>
      <c r="M677" s="476">
        <v>7297760</v>
      </c>
      <c r="N677" s="476">
        <v>7297760</v>
      </c>
      <c r="O677" s="476">
        <v>7779020</v>
      </c>
      <c r="P677" s="484">
        <v>7779020</v>
      </c>
      <c r="Q677" s="476">
        <v>7779020</v>
      </c>
      <c r="R677" s="476">
        <v>7779020</v>
      </c>
      <c r="S677" s="953">
        <v>3</v>
      </c>
    </row>
    <row r="678" spans="1:19" s="198" customFormat="1" ht="66" customHeight="1">
      <c r="A678" s="949"/>
      <c r="B678" s="528"/>
      <c r="C678" s="608"/>
      <c r="D678" s="256"/>
      <c r="E678" s="642"/>
      <c r="F678" s="248"/>
      <c r="G678" s="258"/>
      <c r="H678" s="253"/>
      <c r="I678" s="483" t="s">
        <v>375</v>
      </c>
      <c r="J678" s="483" t="s">
        <v>281</v>
      </c>
      <c r="K678" s="483" t="s">
        <v>1458</v>
      </c>
      <c r="L678" s="483" t="s">
        <v>1461</v>
      </c>
      <c r="M678" s="476">
        <v>0</v>
      </c>
      <c r="N678" s="476">
        <v>0</v>
      </c>
      <c r="O678" s="476">
        <v>4492980</v>
      </c>
      <c r="P678" s="484">
        <v>4492980</v>
      </c>
      <c r="Q678" s="476">
        <v>4492980</v>
      </c>
      <c r="R678" s="476">
        <v>4492980</v>
      </c>
      <c r="S678" s="953"/>
    </row>
    <row r="679" spans="1:19" s="198" customFormat="1" ht="116.25" customHeight="1">
      <c r="A679" s="949"/>
      <c r="B679" s="528"/>
      <c r="C679" s="608"/>
      <c r="D679" s="253"/>
      <c r="E679" s="609" t="s">
        <v>1095</v>
      </c>
      <c r="F679" s="191" t="s">
        <v>52</v>
      </c>
      <c r="G679" s="217">
        <v>39814</v>
      </c>
      <c r="H679" s="193" t="s">
        <v>25</v>
      </c>
      <c r="I679" s="483" t="s">
        <v>375</v>
      </c>
      <c r="J679" s="483" t="s">
        <v>281</v>
      </c>
      <c r="K679" s="483" t="s">
        <v>1458</v>
      </c>
      <c r="L679" s="483" t="s">
        <v>454</v>
      </c>
      <c r="M679" s="476">
        <v>4097635.5</v>
      </c>
      <c r="N679" s="476">
        <v>4097635.5</v>
      </c>
      <c r="O679" s="476">
        <v>0</v>
      </c>
      <c r="P679" s="484">
        <v>0</v>
      </c>
      <c r="Q679" s="476">
        <v>0</v>
      </c>
      <c r="R679" s="476">
        <v>0</v>
      </c>
      <c r="S679" s="953"/>
    </row>
    <row r="680" spans="1:19" s="198" customFormat="1" ht="80.25" customHeight="1">
      <c r="A680" s="949"/>
      <c r="B680" s="529" t="s">
        <v>1462</v>
      </c>
      <c r="C680" s="600" t="s">
        <v>1463</v>
      </c>
      <c r="D680" s="252" t="s">
        <v>1081</v>
      </c>
      <c r="E680" s="649" t="s">
        <v>1117</v>
      </c>
      <c r="F680" s="842" t="s">
        <v>52</v>
      </c>
      <c r="G680" s="215">
        <v>43466</v>
      </c>
      <c r="H680" s="211" t="s">
        <v>25</v>
      </c>
      <c r="I680" s="511" t="s">
        <v>375</v>
      </c>
      <c r="J680" s="511" t="s">
        <v>281</v>
      </c>
      <c r="K680" s="511" t="s">
        <v>1464</v>
      </c>
      <c r="L680" s="477" t="s">
        <v>29</v>
      </c>
      <c r="M680" s="474">
        <f t="shared" ref="M680:R680" si="130">SUM(M681:M682)</f>
        <v>4494000</v>
      </c>
      <c r="N680" s="474">
        <f t="shared" si="130"/>
        <v>4494000</v>
      </c>
      <c r="O680" s="474">
        <f t="shared" si="130"/>
        <v>4625000</v>
      </c>
      <c r="P680" s="474">
        <f t="shared" si="130"/>
        <v>4625000</v>
      </c>
      <c r="Q680" s="474">
        <f t="shared" si="130"/>
        <v>4625000</v>
      </c>
      <c r="R680" s="474">
        <f t="shared" si="130"/>
        <v>4625000</v>
      </c>
      <c r="S680" s="962"/>
    </row>
    <row r="681" spans="1:19" s="198" customFormat="1" ht="63" customHeight="1">
      <c r="A681" s="949"/>
      <c r="B681" s="274"/>
      <c r="C681" s="604"/>
      <c r="D681" s="256"/>
      <c r="E681" s="641" t="s">
        <v>1096</v>
      </c>
      <c r="F681" s="256" t="s">
        <v>1465</v>
      </c>
      <c r="G681" s="259">
        <v>43831</v>
      </c>
      <c r="H681" s="256" t="s">
        <v>25</v>
      </c>
      <c r="I681" s="207" t="s">
        <v>375</v>
      </c>
      <c r="J681" s="207" t="s">
        <v>281</v>
      </c>
      <c r="K681" s="207" t="s">
        <v>1464</v>
      </c>
      <c r="L681" s="478" t="s">
        <v>1460</v>
      </c>
      <c r="M681" s="476">
        <v>1080000</v>
      </c>
      <c r="N681" s="476">
        <v>1080000</v>
      </c>
      <c r="O681" s="476">
        <v>2574000</v>
      </c>
      <c r="P681" s="514">
        <v>2574000</v>
      </c>
      <c r="Q681" s="515">
        <v>2574000</v>
      </c>
      <c r="R681" s="516">
        <v>2574000</v>
      </c>
      <c r="S681" s="951">
        <v>3</v>
      </c>
    </row>
    <row r="682" spans="1:19" s="198" customFormat="1" ht="57.75" customHeight="1">
      <c r="A682" s="949"/>
      <c r="B682" s="530"/>
      <c r="C682" s="601"/>
      <c r="D682" s="253"/>
      <c r="E682" s="642"/>
      <c r="F682" s="253"/>
      <c r="G682" s="258"/>
      <c r="H682" s="253"/>
      <c r="I682" s="207" t="s">
        <v>375</v>
      </c>
      <c r="J682" s="207" t="s">
        <v>281</v>
      </c>
      <c r="K682" s="207" t="s">
        <v>1464</v>
      </c>
      <c r="L682" s="478" t="s">
        <v>454</v>
      </c>
      <c r="M682" s="476">
        <v>3414000</v>
      </c>
      <c r="N682" s="476">
        <v>3414000</v>
      </c>
      <c r="O682" s="476">
        <v>2051000</v>
      </c>
      <c r="P682" s="514">
        <v>2051000</v>
      </c>
      <c r="Q682" s="515">
        <v>2051000</v>
      </c>
      <c r="R682" s="516">
        <v>2051000</v>
      </c>
      <c r="S682" s="951">
        <v>3</v>
      </c>
    </row>
    <row r="683" spans="1:19" s="198" customFormat="1" ht="84" customHeight="1">
      <c r="A683" s="949"/>
      <c r="B683" s="529" t="s">
        <v>1466</v>
      </c>
      <c r="C683" s="600" t="s">
        <v>1467</v>
      </c>
      <c r="D683" s="252" t="s">
        <v>1081</v>
      </c>
      <c r="E683" s="610" t="s">
        <v>1468</v>
      </c>
      <c r="F683" s="195" t="s">
        <v>52</v>
      </c>
      <c r="G683" s="213">
        <v>44927</v>
      </c>
      <c r="H683" s="213" t="s">
        <v>1292</v>
      </c>
      <c r="I683" s="511" t="s">
        <v>375</v>
      </c>
      <c r="J683" s="511" t="s">
        <v>281</v>
      </c>
      <c r="K683" s="511" t="s">
        <v>1469</v>
      </c>
      <c r="L683" s="477" t="s">
        <v>29</v>
      </c>
      <c r="M683" s="474">
        <f>SUM(M684:M685)</f>
        <v>1342300</v>
      </c>
      <c r="N683" s="474">
        <f>SUM(N684:N685)</f>
        <v>1342300</v>
      </c>
      <c r="O683" s="474">
        <f>O684+O685</f>
        <v>1156300</v>
      </c>
      <c r="P683" s="474">
        <f>P684+P685</f>
        <v>1156300</v>
      </c>
      <c r="Q683" s="474">
        <f>Q684+Q685</f>
        <v>1156300</v>
      </c>
      <c r="R683" s="474">
        <f>R684+R685</f>
        <v>1156300</v>
      </c>
      <c r="S683" s="962"/>
    </row>
    <row r="684" spans="1:19" s="198" customFormat="1" ht="56.25" customHeight="1">
      <c r="A684" s="949"/>
      <c r="B684" s="274"/>
      <c r="C684" s="604"/>
      <c r="D684" s="256"/>
      <c r="E684" s="600" t="s">
        <v>1470</v>
      </c>
      <c r="F684" s="252" t="s">
        <v>52</v>
      </c>
      <c r="G684" s="257">
        <v>45292</v>
      </c>
      <c r="H684" s="257" t="s">
        <v>1457</v>
      </c>
      <c r="I684" s="207" t="s">
        <v>375</v>
      </c>
      <c r="J684" s="207" t="s">
        <v>281</v>
      </c>
      <c r="K684" s="207" t="s">
        <v>1469</v>
      </c>
      <c r="L684" s="478" t="s">
        <v>1460</v>
      </c>
      <c r="M684" s="476">
        <v>322600</v>
      </c>
      <c r="N684" s="476">
        <v>322600</v>
      </c>
      <c r="O684" s="476">
        <v>271000</v>
      </c>
      <c r="P684" s="479">
        <v>271000</v>
      </c>
      <c r="Q684" s="480">
        <v>271000</v>
      </c>
      <c r="R684" s="480">
        <v>271000</v>
      </c>
      <c r="S684" s="951">
        <v>3</v>
      </c>
    </row>
    <row r="685" spans="1:19" s="198" customFormat="1" ht="28.5" customHeight="1">
      <c r="A685" s="949"/>
      <c r="B685" s="530"/>
      <c r="C685" s="601"/>
      <c r="D685" s="253"/>
      <c r="E685" s="601"/>
      <c r="F685" s="253"/>
      <c r="G685" s="258"/>
      <c r="H685" s="258"/>
      <c r="I685" s="207" t="s">
        <v>375</v>
      </c>
      <c r="J685" s="207" t="s">
        <v>281</v>
      </c>
      <c r="K685" s="207" t="s">
        <v>1469</v>
      </c>
      <c r="L685" s="478" t="s">
        <v>454</v>
      </c>
      <c r="M685" s="476">
        <v>1019700</v>
      </c>
      <c r="N685" s="476">
        <v>1019700</v>
      </c>
      <c r="O685" s="476">
        <v>885300</v>
      </c>
      <c r="P685" s="479">
        <v>885300</v>
      </c>
      <c r="Q685" s="480">
        <v>885300</v>
      </c>
      <c r="R685" s="480">
        <v>885300</v>
      </c>
      <c r="S685" s="951">
        <v>3</v>
      </c>
    </row>
    <row r="686" spans="1:19" s="198" customFormat="1" ht="85.5" customHeight="1">
      <c r="A686" s="949"/>
      <c r="B686" s="524" t="s">
        <v>1471</v>
      </c>
      <c r="C686" s="610" t="s">
        <v>1472</v>
      </c>
      <c r="D686" s="195" t="s">
        <v>1473</v>
      </c>
      <c r="E686" s="649" t="s">
        <v>1474</v>
      </c>
      <c r="F686" s="749" t="s">
        <v>52</v>
      </c>
      <c r="G686" s="820">
        <v>45639</v>
      </c>
      <c r="H686" s="211" t="s">
        <v>25</v>
      </c>
      <c r="I686" s="481" t="s">
        <v>375</v>
      </c>
      <c r="J686" s="481" t="s">
        <v>281</v>
      </c>
      <c r="K686" s="481" t="s">
        <v>1475</v>
      </c>
      <c r="L686" s="481" t="s">
        <v>29</v>
      </c>
      <c r="M686" s="474">
        <f t="shared" ref="M686:R686" si="131">M687+M688</f>
        <v>8625600</v>
      </c>
      <c r="N686" s="474">
        <f t="shared" si="131"/>
        <v>8355985.8599999994</v>
      </c>
      <c r="O686" s="474">
        <f t="shared" si="131"/>
        <v>7996600</v>
      </c>
      <c r="P686" s="474">
        <f t="shared" si="131"/>
        <v>7996600</v>
      </c>
      <c r="Q686" s="474">
        <f t="shared" si="131"/>
        <v>7996600</v>
      </c>
      <c r="R686" s="474">
        <f t="shared" si="131"/>
        <v>7996600</v>
      </c>
      <c r="S686" s="973"/>
    </row>
    <row r="687" spans="1:19" s="198" customFormat="1" ht="90.75" customHeight="1">
      <c r="A687" s="949"/>
      <c r="B687" s="528"/>
      <c r="C687" s="608"/>
      <c r="D687" s="192"/>
      <c r="E687" s="643" t="s">
        <v>1476</v>
      </c>
      <c r="F687" s="247" t="s">
        <v>52</v>
      </c>
      <c r="G687" s="257">
        <v>39448</v>
      </c>
      <c r="H687" s="213" t="s">
        <v>25</v>
      </c>
      <c r="I687" s="483" t="s">
        <v>375</v>
      </c>
      <c r="J687" s="483" t="s">
        <v>281</v>
      </c>
      <c r="K687" s="483" t="s">
        <v>1475</v>
      </c>
      <c r="L687" s="483" t="s">
        <v>30</v>
      </c>
      <c r="M687" s="476">
        <v>6698400</v>
      </c>
      <c r="N687" s="476">
        <v>6486017.3899999997</v>
      </c>
      <c r="O687" s="476">
        <v>6142000</v>
      </c>
      <c r="P687" s="484">
        <v>6142000</v>
      </c>
      <c r="Q687" s="476">
        <v>6142000</v>
      </c>
      <c r="R687" s="476">
        <v>6142000</v>
      </c>
      <c r="S687" s="953">
        <v>3</v>
      </c>
    </row>
    <row r="688" spans="1:19" s="198" customFormat="1" ht="32.25" customHeight="1">
      <c r="A688" s="949"/>
      <c r="B688" s="526"/>
      <c r="C688" s="608"/>
      <c r="D688" s="192"/>
      <c r="E688" s="642"/>
      <c r="F688" s="248"/>
      <c r="G688" s="258"/>
      <c r="H688" s="214"/>
      <c r="I688" s="483" t="s">
        <v>375</v>
      </c>
      <c r="J688" s="483" t="s">
        <v>281</v>
      </c>
      <c r="K688" s="483" t="s">
        <v>1475</v>
      </c>
      <c r="L688" s="483" t="s">
        <v>31</v>
      </c>
      <c r="M688" s="476">
        <v>1927200</v>
      </c>
      <c r="N688" s="476">
        <v>1869968.47</v>
      </c>
      <c r="O688" s="476">
        <v>1854600</v>
      </c>
      <c r="P688" s="484">
        <v>1854600</v>
      </c>
      <c r="Q688" s="476">
        <v>1854600</v>
      </c>
      <c r="R688" s="476">
        <v>1854600</v>
      </c>
      <c r="S688" s="953">
        <v>3</v>
      </c>
    </row>
    <row r="689" spans="1:19" s="198" customFormat="1" ht="88.5" customHeight="1">
      <c r="A689" s="949"/>
      <c r="B689" s="524" t="s">
        <v>1477</v>
      </c>
      <c r="C689" s="600" t="s">
        <v>1478</v>
      </c>
      <c r="D689" s="252" t="s">
        <v>1479</v>
      </c>
      <c r="E689" s="638" t="s">
        <v>1480</v>
      </c>
      <c r="F689" s="749" t="s">
        <v>52</v>
      </c>
      <c r="G689" s="820">
        <v>40864</v>
      </c>
      <c r="H689" s="843" t="s">
        <v>25</v>
      </c>
      <c r="I689" s="481" t="s">
        <v>375</v>
      </c>
      <c r="J689" s="481" t="s">
        <v>281</v>
      </c>
      <c r="K689" s="14" t="s">
        <v>1481</v>
      </c>
      <c r="L689" s="481" t="s">
        <v>29</v>
      </c>
      <c r="M689" s="474">
        <f>SUM(M690:M696)</f>
        <v>29706300</v>
      </c>
      <c r="N689" s="474">
        <f>SUM(N690:N696)</f>
        <v>29362395.719999999</v>
      </c>
      <c r="O689" s="474">
        <f>SUM(O690:O696)</f>
        <v>31389390</v>
      </c>
      <c r="P689" s="474">
        <f t="shared" ref="P689:R689" si="132">SUM(P690:P696)</f>
        <v>31263440</v>
      </c>
      <c r="Q689" s="474">
        <f t="shared" si="132"/>
        <v>31263440</v>
      </c>
      <c r="R689" s="474">
        <f t="shared" si="132"/>
        <v>31263440</v>
      </c>
      <c r="S689" s="973"/>
    </row>
    <row r="690" spans="1:19" s="198" customFormat="1" ht="22.5" customHeight="1">
      <c r="A690" s="949"/>
      <c r="B690" s="528"/>
      <c r="C690" s="604"/>
      <c r="D690" s="256"/>
      <c r="E690" s="641" t="s">
        <v>1482</v>
      </c>
      <c r="F690" s="247" t="s">
        <v>52</v>
      </c>
      <c r="G690" s="257">
        <v>43466</v>
      </c>
      <c r="H690" s="247" t="s">
        <v>1042</v>
      </c>
      <c r="I690" s="483" t="s">
        <v>375</v>
      </c>
      <c r="J690" s="483" t="s">
        <v>281</v>
      </c>
      <c r="K690" s="517" t="s">
        <v>1481</v>
      </c>
      <c r="L690" s="483" t="s">
        <v>154</v>
      </c>
      <c r="M690" s="476">
        <v>21321200</v>
      </c>
      <c r="N690" s="476">
        <v>21162413.73</v>
      </c>
      <c r="O690" s="476">
        <v>22246700</v>
      </c>
      <c r="P690" s="484">
        <v>22246700</v>
      </c>
      <c r="Q690" s="476">
        <v>22246700</v>
      </c>
      <c r="R690" s="476">
        <v>22246700</v>
      </c>
      <c r="S690" s="953">
        <v>3</v>
      </c>
    </row>
    <row r="691" spans="1:19" s="198" customFormat="1" ht="15">
      <c r="A691" s="949"/>
      <c r="B691" s="528"/>
      <c r="C691" s="604"/>
      <c r="D691" s="256"/>
      <c r="E691" s="641"/>
      <c r="F691" s="251"/>
      <c r="G691" s="259"/>
      <c r="H691" s="251"/>
      <c r="I691" s="483" t="s">
        <v>375</v>
      </c>
      <c r="J691" s="483" t="s">
        <v>281</v>
      </c>
      <c r="K691" s="517" t="s">
        <v>1481</v>
      </c>
      <c r="L691" s="483" t="s">
        <v>155</v>
      </c>
      <c r="M691" s="476">
        <v>6362900</v>
      </c>
      <c r="N691" s="476">
        <v>6318194.1399999997</v>
      </c>
      <c r="O691" s="476">
        <v>6718500</v>
      </c>
      <c r="P691" s="484">
        <v>6718500</v>
      </c>
      <c r="Q691" s="476">
        <v>6718500</v>
      </c>
      <c r="R691" s="476">
        <v>6718500</v>
      </c>
      <c r="S691" s="953">
        <v>3</v>
      </c>
    </row>
    <row r="692" spans="1:19" s="198" customFormat="1" ht="15">
      <c r="A692" s="949"/>
      <c r="B692" s="528"/>
      <c r="C692" s="604"/>
      <c r="D692" s="256"/>
      <c r="E692" s="641"/>
      <c r="F692" s="251"/>
      <c r="G692" s="259"/>
      <c r="H692" s="251"/>
      <c r="I692" s="483" t="s">
        <v>375</v>
      </c>
      <c r="J692" s="483" t="s">
        <v>281</v>
      </c>
      <c r="K692" s="517" t="s">
        <v>1481</v>
      </c>
      <c r="L692" s="485" t="s">
        <v>37</v>
      </c>
      <c r="M692" s="476">
        <v>1676200</v>
      </c>
      <c r="N692" s="476">
        <v>1641191.9</v>
      </c>
      <c r="O692" s="476">
        <v>2013100</v>
      </c>
      <c r="P692" s="484">
        <v>1872350</v>
      </c>
      <c r="Q692" s="476">
        <v>1872350</v>
      </c>
      <c r="R692" s="476">
        <v>1872350</v>
      </c>
      <c r="S692" s="953">
        <v>3</v>
      </c>
    </row>
    <row r="693" spans="1:19" s="198" customFormat="1" ht="15">
      <c r="A693" s="949"/>
      <c r="B693" s="528"/>
      <c r="C693" s="604"/>
      <c r="D693" s="256"/>
      <c r="E693" s="641"/>
      <c r="F693" s="251"/>
      <c r="G693" s="259"/>
      <c r="H693" s="251"/>
      <c r="I693" s="483" t="s">
        <v>375</v>
      </c>
      <c r="J693" s="483" t="s">
        <v>281</v>
      </c>
      <c r="K693" s="517" t="s">
        <v>1481</v>
      </c>
      <c r="L693" s="485" t="s">
        <v>111</v>
      </c>
      <c r="M693" s="476">
        <v>328000</v>
      </c>
      <c r="N693" s="476">
        <v>223184.95</v>
      </c>
      <c r="O693" s="476">
        <v>393700</v>
      </c>
      <c r="P693" s="484">
        <v>408500</v>
      </c>
      <c r="Q693" s="476">
        <v>408500</v>
      </c>
      <c r="R693" s="476">
        <v>408500</v>
      </c>
      <c r="S693" s="953">
        <v>3</v>
      </c>
    </row>
    <row r="694" spans="1:19" s="198" customFormat="1" ht="15">
      <c r="A694" s="949"/>
      <c r="B694" s="528"/>
      <c r="C694" s="604"/>
      <c r="D694" s="256"/>
      <c r="E694" s="641"/>
      <c r="F694" s="251"/>
      <c r="G694" s="259"/>
      <c r="H694" s="251"/>
      <c r="I694" s="483" t="s">
        <v>375</v>
      </c>
      <c r="J694" s="483" t="s">
        <v>281</v>
      </c>
      <c r="K694" s="517" t="s">
        <v>1481</v>
      </c>
      <c r="L694" s="485" t="s">
        <v>117</v>
      </c>
      <c r="M694" s="476">
        <v>18000</v>
      </c>
      <c r="N694" s="476">
        <v>17411</v>
      </c>
      <c r="O694" s="476">
        <v>17390</v>
      </c>
      <c r="P694" s="484">
        <v>17390</v>
      </c>
      <c r="Q694" s="476">
        <v>17390</v>
      </c>
      <c r="R694" s="476">
        <v>17390</v>
      </c>
      <c r="S694" s="953">
        <v>3</v>
      </c>
    </row>
    <row r="695" spans="1:19" s="198" customFormat="1" ht="15">
      <c r="A695" s="949"/>
      <c r="B695" s="528"/>
      <c r="C695" s="604"/>
      <c r="D695" s="256"/>
      <c r="E695" s="641"/>
      <c r="F695" s="251"/>
      <c r="G695" s="259"/>
      <c r="H695" s="251"/>
      <c r="I695" s="483" t="s">
        <v>375</v>
      </c>
      <c r="J695" s="483" t="s">
        <v>281</v>
      </c>
      <c r="K695" s="517" t="s">
        <v>1481</v>
      </c>
      <c r="L695" s="485" t="s">
        <v>137</v>
      </c>
      <c r="M695" s="476">
        <v>0</v>
      </c>
      <c r="N695" s="476">
        <v>0</v>
      </c>
      <c r="O695" s="476">
        <v>0</v>
      </c>
      <c r="P695" s="484">
        <v>0</v>
      </c>
      <c r="Q695" s="476">
        <v>0</v>
      </c>
      <c r="R695" s="476">
        <v>0</v>
      </c>
      <c r="S695" s="953">
        <v>3</v>
      </c>
    </row>
    <row r="696" spans="1:19" s="198" customFormat="1" ht="15">
      <c r="A696" s="949"/>
      <c r="B696" s="528"/>
      <c r="C696" s="604"/>
      <c r="D696" s="256"/>
      <c r="E696" s="641"/>
      <c r="F696" s="251"/>
      <c r="G696" s="259"/>
      <c r="H696" s="251"/>
      <c r="I696" s="483" t="s">
        <v>375</v>
      </c>
      <c r="J696" s="483" t="s">
        <v>281</v>
      </c>
      <c r="K696" s="517" t="s">
        <v>1481</v>
      </c>
      <c r="L696" s="485" t="s">
        <v>38</v>
      </c>
      <c r="M696" s="476">
        <v>0</v>
      </c>
      <c r="N696" s="476">
        <v>0</v>
      </c>
      <c r="O696" s="476"/>
      <c r="P696" s="484">
        <v>0</v>
      </c>
      <c r="Q696" s="476">
        <v>0</v>
      </c>
      <c r="R696" s="476">
        <v>0</v>
      </c>
      <c r="S696" s="953">
        <v>3</v>
      </c>
    </row>
    <row r="697" spans="1:19" s="198" customFormat="1" ht="91.5" customHeight="1">
      <c r="A697" s="949"/>
      <c r="B697" s="524" t="s">
        <v>372</v>
      </c>
      <c r="C697" s="600" t="s">
        <v>1483</v>
      </c>
      <c r="D697" s="252" t="s">
        <v>1479</v>
      </c>
      <c r="E697" s="649" t="s">
        <v>1484</v>
      </c>
      <c r="F697" s="190" t="s">
        <v>52</v>
      </c>
      <c r="G697" s="213">
        <v>40855</v>
      </c>
      <c r="H697" s="190" t="s">
        <v>1042</v>
      </c>
      <c r="I697" s="477" t="s">
        <v>375</v>
      </c>
      <c r="J697" s="488" t="s">
        <v>281</v>
      </c>
      <c r="K697" s="16" t="s">
        <v>1485</v>
      </c>
      <c r="L697" s="477" t="s">
        <v>29</v>
      </c>
      <c r="M697" s="474">
        <f>M701+M698+M699+M700</f>
        <v>5884300</v>
      </c>
      <c r="N697" s="474">
        <f>N701+N698+N699+N700</f>
        <v>5792123.9299999997</v>
      </c>
      <c r="O697" s="474">
        <f>O701+O698+O699+O700</f>
        <v>6303900</v>
      </c>
      <c r="P697" s="487">
        <f t="shared" ref="P697:R697" si="133">P701+P698+P699+P700</f>
        <v>6242830</v>
      </c>
      <c r="Q697" s="486">
        <f t="shared" si="133"/>
        <v>6242830</v>
      </c>
      <c r="R697" s="486">
        <f t="shared" si="133"/>
        <v>6242830</v>
      </c>
      <c r="S697" s="950"/>
    </row>
    <row r="698" spans="1:19" s="198" customFormat="1" ht="29.25" customHeight="1">
      <c r="A698" s="949"/>
      <c r="B698" s="379"/>
      <c r="C698" s="604"/>
      <c r="D698" s="256"/>
      <c r="E698" s="643" t="s">
        <v>1486</v>
      </c>
      <c r="F698" s="247" t="s">
        <v>52</v>
      </c>
      <c r="G698" s="257">
        <v>39675</v>
      </c>
      <c r="H698" s="247" t="s">
        <v>1042</v>
      </c>
      <c r="I698" s="483" t="s">
        <v>375</v>
      </c>
      <c r="J698" s="483" t="s">
        <v>281</v>
      </c>
      <c r="K698" s="485" t="s">
        <v>1485</v>
      </c>
      <c r="L698" s="485" t="s">
        <v>154</v>
      </c>
      <c r="M698" s="476">
        <v>4262200</v>
      </c>
      <c r="N698" s="476">
        <v>4193324.21</v>
      </c>
      <c r="O698" s="476">
        <v>4548400</v>
      </c>
      <c r="P698" s="484">
        <v>4548400</v>
      </c>
      <c r="Q698" s="476">
        <v>4548400</v>
      </c>
      <c r="R698" s="476">
        <v>4548400</v>
      </c>
      <c r="S698" s="953">
        <v>3</v>
      </c>
    </row>
    <row r="699" spans="1:19" s="198" customFormat="1" ht="15">
      <c r="A699" s="949"/>
      <c r="B699" s="379"/>
      <c r="C699" s="604"/>
      <c r="D699" s="256"/>
      <c r="E699" s="641"/>
      <c r="F699" s="251"/>
      <c r="G699" s="259"/>
      <c r="H699" s="251"/>
      <c r="I699" s="483" t="s">
        <v>375</v>
      </c>
      <c r="J699" s="483" t="s">
        <v>281</v>
      </c>
      <c r="K699" s="485" t="s">
        <v>1485</v>
      </c>
      <c r="L699" s="485" t="s">
        <v>155</v>
      </c>
      <c r="M699" s="476">
        <v>1258100</v>
      </c>
      <c r="N699" s="476">
        <v>1249865.3500000001</v>
      </c>
      <c r="O699" s="476">
        <v>1373600</v>
      </c>
      <c r="P699" s="484">
        <v>1373600</v>
      </c>
      <c r="Q699" s="476">
        <v>1373600</v>
      </c>
      <c r="R699" s="476">
        <v>1373600</v>
      </c>
      <c r="S699" s="953">
        <v>3</v>
      </c>
    </row>
    <row r="700" spans="1:19" s="198" customFormat="1" ht="15">
      <c r="A700" s="949"/>
      <c r="B700" s="379"/>
      <c r="C700" s="604"/>
      <c r="D700" s="256"/>
      <c r="E700" s="641"/>
      <c r="F700" s="251"/>
      <c r="G700" s="259"/>
      <c r="H700" s="251"/>
      <c r="I700" s="483" t="s">
        <v>375</v>
      </c>
      <c r="J700" s="483" t="s">
        <v>281</v>
      </c>
      <c r="K700" s="485" t="s">
        <v>1485</v>
      </c>
      <c r="L700" s="485" t="s">
        <v>156</v>
      </c>
      <c r="M700" s="476">
        <v>0</v>
      </c>
      <c r="N700" s="476">
        <v>0</v>
      </c>
      <c r="O700" s="476">
        <v>0</v>
      </c>
      <c r="P700" s="484">
        <v>0</v>
      </c>
      <c r="Q700" s="476">
        <v>0</v>
      </c>
      <c r="R700" s="476">
        <v>0</v>
      </c>
      <c r="S700" s="953">
        <v>3</v>
      </c>
    </row>
    <row r="701" spans="1:19" s="198" customFormat="1" ht="15">
      <c r="A701" s="949"/>
      <c r="B701" s="379"/>
      <c r="C701" s="601"/>
      <c r="D701" s="253"/>
      <c r="E701" s="642"/>
      <c r="F701" s="248"/>
      <c r="G701" s="258"/>
      <c r="H701" s="248"/>
      <c r="I701" s="483" t="s">
        <v>375</v>
      </c>
      <c r="J701" s="483" t="s">
        <v>281</v>
      </c>
      <c r="K701" s="485" t="s">
        <v>1485</v>
      </c>
      <c r="L701" s="485" t="s">
        <v>37</v>
      </c>
      <c r="M701" s="476">
        <v>364000</v>
      </c>
      <c r="N701" s="476">
        <v>348934.37</v>
      </c>
      <c r="O701" s="476">
        <v>381900</v>
      </c>
      <c r="P701" s="484">
        <v>320830</v>
      </c>
      <c r="Q701" s="476">
        <v>320830</v>
      </c>
      <c r="R701" s="476">
        <v>320830</v>
      </c>
      <c r="S701" s="953">
        <v>3</v>
      </c>
    </row>
    <row r="702" spans="1:19" s="198" customFormat="1" ht="45" customHeight="1">
      <c r="A702" s="949"/>
      <c r="B702" s="529" t="s">
        <v>1487</v>
      </c>
      <c r="C702" s="600" t="s">
        <v>1488</v>
      </c>
      <c r="D702" s="252" t="s">
        <v>1489</v>
      </c>
      <c r="E702" s="643" t="s">
        <v>1490</v>
      </c>
      <c r="F702" s="247" t="s">
        <v>52</v>
      </c>
      <c r="G702" s="257">
        <v>45488</v>
      </c>
      <c r="H702" s="247" t="s">
        <v>25</v>
      </c>
      <c r="I702" s="481" t="s">
        <v>375</v>
      </c>
      <c r="J702" s="481" t="s">
        <v>281</v>
      </c>
      <c r="K702" s="16" t="s">
        <v>73</v>
      </c>
      <c r="L702" s="16" t="s">
        <v>29</v>
      </c>
      <c r="M702" s="474">
        <f>M703+M704</f>
        <v>206900</v>
      </c>
      <c r="N702" s="474">
        <f>N703+N704</f>
        <v>206900</v>
      </c>
      <c r="O702" s="474">
        <f>O703+O704</f>
        <v>0</v>
      </c>
      <c r="P702" s="482">
        <f t="shared" ref="P702:R702" si="134">P703+P704</f>
        <v>0</v>
      </c>
      <c r="Q702" s="482">
        <f t="shared" si="134"/>
        <v>0</v>
      </c>
      <c r="R702" s="482">
        <f t="shared" si="134"/>
        <v>0</v>
      </c>
      <c r="S702" s="953"/>
    </row>
    <row r="703" spans="1:19" s="198" customFormat="1" ht="42.75" customHeight="1">
      <c r="A703" s="949"/>
      <c r="B703" s="274"/>
      <c r="C703" s="604"/>
      <c r="D703" s="256"/>
      <c r="E703" s="641"/>
      <c r="F703" s="251"/>
      <c r="G703" s="259"/>
      <c r="H703" s="251"/>
      <c r="I703" s="483" t="s">
        <v>375</v>
      </c>
      <c r="J703" s="483" t="s">
        <v>281</v>
      </c>
      <c r="K703" s="485" t="s">
        <v>73</v>
      </c>
      <c r="L703" s="485" t="s">
        <v>30</v>
      </c>
      <c r="M703" s="476">
        <v>158900</v>
      </c>
      <c r="N703" s="476">
        <v>158900</v>
      </c>
      <c r="O703" s="476">
        <v>0</v>
      </c>
      <c r="P703" s="484">
        <v>0</v>
      </c>
      <c r="Q703" s="476">
        <v>0</v>
      </c>
      <c r="R703" s="476">
        <v>0</v>
      </c>
      <c r="S703" s="953">
        <v>3</v>
      </c>
    </row>
    <row r="704" spans="1:19" s="198" customFormat="1" ht="52.5" customHeight="1">
      <c r="A704" s="949"/>
      <c r="B704" s="530"/>
      <c r="C704" s="601"/>
      <c r="D704" s="253"/>
      <c r="E704" s="642"/>
      <c r="F704" s="248"/>
      <c r="G704" s="258"/>
      <c r="H704" s="248"/>
      <c r="I704" s="483" t="s">
        <v>375</v>
      </c>
      <c r="J704" s="483" t="s">
        <v>281</v>
      </c>
      <c r="K704" s="485" t="s">
        <v>73</v>
      </c>
      <c r="L704" s="485" t="s">
        <v>31</v>
      </c>
      <c r="M704" s="476">
        <v>48000</v>
      </c>
      <c r="N704" s="476">
        <v>48000</v>
      </c>
      <c r="O704" s="476">
        <v>0</v>
      </c>
      <c r="P704" s="484">
        <v>0</v>
      </c>
      <c r="Q704" s="476">
        <v>0</v>
      </c>
      <c r="R704" s="476">
        <v>0</v>
      </c>
      <c r="S704" s="953">
        <v>3</v>
      </c>
    </row>
    <row r="705" spans="1:22" s="198" customFormat="1" ht="70.5" customHeight="1">
      <c r="A705" s="949"/>
      <c r="B705" s="529" t="s">
        <v>665</v>
      </c>
      <c r="C705" s="600" t="s">
        <v>1491</v>
      </c>
      <c r="D705" s="250" t="s">
        <v>1492</v>
      </c>
      <c r="E705" s="643" t="s">
        <v>1493</v>
      </c>
      <c r="F705" s="249" t="s">
        <v>52</v>
      </c>
      <c r="G705" s="833">
        <v>44110</v>
      </c>
      <c r="H705" s="249" t="s">
        <v>25</v>
      </c>
      <c r="I705" s="477" t="s">
        <v>375</v>
      </c>
      <c r="J705" s="477" t="s">
        <v>281</v>
      </c>
      <c r="K705" s="477" t="s">
        <v>1107</v>
      </c>
      <c r="L705" s="477" t="s">
        <v>29</v>
      </c>
      <c r="M705" s="474">
        <f t="shared" ref="M705:R705" si="135">M706</f>
        <v>71000</v>
      </c>
      <c r="N705" s="474">
        <f t="shared" si="135"/>
        <v>71000</v>
      </c>
      <c r="O705" s="474">
        <f t="shared" si="135"/>
        <v>78000</v>
      </c>
      <c r="P705" s="487">
        <f t="shared" si="135"/>
        <v>78000</v>
      </c>
      <c r="Q705" s="486">
        <f t="shared" si="135"/>
        <v>78000</v>
      </c>
      <c r="R705" s="486">
        <f t="shared" si="135"/>
        <v>78000</v>
      </c>
      <c r="S705" s="951"/>
    </row>
    <row r="706" spans="1:22" s="198" customFormat="1" ht="74.25" customHeight="1">
      <c r="A706" s="949"/>
      <c r="B706" s="274"/>
      <c r="C706" s="604"/>
      <c r="D706" s="250"/>
      <c r="E706" s="641"/>
      <c r="F706" s="249"/>
      <c r="G706" s="833"/>
      <c r="H706" s="249"/>
      <c r="I706" s="478" t="s">
        <v>375</v>
      </c>
      <c r="J706" s="478" t="s">
        <v>281</v>
      </c>
      <c r="K706" s="478" t="s">
        <v>1107</v>
      </c>
      <c r="L706" s="478" t="s">
        <v>37</v>
      </c>
      <c r="M706" s="476">
        <v>71000</v>
      </c>
      <c r="N706" s="476">
        <v>71000</v>
      </c>
      <c r="O706" s="476">
        <v>78000</v>
      </c>
      <c r="P706" s="479">
        <v>78000</v>
      </c>
      <c r="Q706" s="480">
        <v>78000</v>
      </c>
      <c r="R706" s="480">
        <v>78000</v>
      </c>
      <c r="S706" s="951">
        <v>3</v>
      </c>
    </row>
    <row r="707" spans="1:22" s="198" customFormat="1" ht="36" customHeight="1">
      <c r="A707" s="949"/>
      <c r="B707" s="274"/>
      <c r="C707" s="604"/>
      <c r="D707" s="250"/>
      <c r="E707" s="659" t="s">
        <v>1494</v>
      </c>
      <c r="F707" s="251" t="s">
        <v>52</v>
      </c>
      <c r="G707" s="259">
        <v>40634</v>
      </c>
      <c r="H707" s="251" t="s">
        <v>25</v>
      </c>
      <c r="I707" s="477" t="s">
        <v>17</v>
      </c>
      <c r="J707" s="477" t="s">
        <v>27</v>
      </c>
      <c r="K707" s="477" t="s">
        <v>1107</v>
      </c>
      <c r="L707" s="477" t="s">
        <v>29</v>
      </c>
      <c r="M707" s="474">
        <f>M708+M709</f>
        <v>2969000</v>
      </c>
      <c r="N707" s="474">
        <f t="shared" ref="N707:R707" si="136">N708+N709</f>
        <v>2969000</v>
      </c>
      <c r="O707" s="474">
        <f t="shared" si="136"/>
        <v>3356950</v>
      </c>
      <c r="P707" s="474">
        <f t="shared" si="136"/>
        <v>3356950</v>
      </c>
      <c r="Q707" s="474">
        <f t="shared" si="136"/>
        <v>3356950</v>
      </c>
      <c r="R707" s="474">
        <f t="shared" si="136"/>
        <v>3356950</v>
      </c>
      <c r="S707" s="951"/>
      <c r="V707" s="209"/>
    </row>
    <row r="708" spans="1:22" s="198" customFormat="1" ht="36" customHeight="1">
      <c r="A708" s="949"/>
      <c r="B708" s="274"/>
      <c r="C708" s="604"/>
      <c r="D708" s="250"/>
      <c r="E708" s="659"/>
      <c r="F708" s="251"/>
      <c r="G708" s="259"/>
      <c r="H708" s="251"/>
      <c r="I708" s="478" t="s">
        <v>17</v>
      </c>
      <c r="J708" s="478" t="s">
        <v>27</v>
      </c>
      <c r="K708" s="478" t="s">
        <v>1107</v>
      </c>
      <c r="L708" s="478" t="s">
        <v>37</v>
      </c>
      <c r="M708" s="476">
        <v>23531.18</v>
      </c>
      <c r="N708" s="476">
        <v>23531.18</v>
      </c>
      <c r="O708" s="476">
        <v>33570</v>
      </c>
      <c r="P708" s="479">
        <v>33570</v>
      </c>
      <c r="Q708" s="480">
        <v>33570</v>
      </c>
      <c r="R708" s="480">
        <v>33570</v>
      </c>
      <c r="S708" s="951">
        <v>3</v>
      </c>
    </row>
    <row r="709" spans="1:22" s="198" customFormat="1" ht="47.25" customHeight="1">
      <c r="A709" s="949"/>
      <c r="B709" s="530"/>
      <c r="C709" s="601"/>
      <c r="D709" s="250"/>
      <c r="E709" s="659"/>
      <c r="F709" s="248"/>
      <c r="G709" s="258"/>
      <c r="H709" s="248"/>
      <c r="I709" s="478" t="s">
        <v>17</v>
      </c>
      <c r="J709" s="478" t="s">
        <v>27</v>
      </c>
      <c r="K709" s="478" t="s">
        <v>1107</v>
      </c>
      <c r="L709" s="478" t="s">
        <v>557</v>
      </c>
      <c r="M709" s="476">
        <v>2945468.82</v>
      </c>
      <c r="N709" s="476">
        <v>2945468.82</v>
      </c>
      <c r="O709" s="476">
        <v>3323380</v>
      </c>
      <c r="P709" s="479">
        <v>3323380</v>
      </c>
      <c r="Q709" s="480">
        <v>3323380</v>
      </c>
      <c r="R709" s="480">
        <v>3323380</v>
      </c>
      <c r="S709" s="951">
        <v>3</v>
      </c>
    </row>
    <row r="710" spans="1:22" s="198" customFormat="1" ht="62.25" customHeight="1">
      <c r="A710" s="949"/>
      <c r="B710" s="529" t="s">
        <v>1495</v>
      </c>
      <c r="C710" s="600" t="s">
        <v>1496</v>
      </c>
      <c r="D710" s="250" t="s">
        <v>1497</v>
      </c>
      <c r="E710" s="649" t="s">
        <v>1498</v>
      </c>
      <c r="F710" s="195" t="s">
        <v>52</v>
      </c>
      <c r="G710" s="213">
        <v>39357</v>
      </c>
      <c r="H710" s="190" t="s">
        <v>25</v>
      </c>
      <c r="I710" s="477" t="s">
        <v>17</v>
      </c>
      <c r="J710" s="114" t="s">
        <v>27</v>
      </c>
      <c r="K710" s="477" t="s">
        <v>1499</v>
      </c>
      <c r="L710" s="477" t="s">
        <v>29</v>
      </c>
      <c r="M710" s="518">
        <f t="shared" ref="M710:R710" si="137">M711+M712</f>
        <v>503700</v>
      </c>
      <c r="N710" s="518">
        <f t="shared" si="137"/>
        <v>490146.37</v>
      </c>
      <c r="O710" s="518">
        <f t="shared" si="137"/>
        <v>539600</v>
      </c>
      <c r="P710" s="519">
        <f t="shared" si="137"/>
        <v>539600</v>
      </c>
      <c r="Q710" s="520">
        <f t="shared" si="137"/>
        <v>539600</v>
      </c>
      <c r="R710" s="520">
        <f t="shared" si="137"/>
        <v>539600</v>
      </c>
      <c r="S710" s="962"/>
    </row>
    <row r="711" spans="1:22" s="198" customFormat="1" ht="67.5" customHeight="1">
      <c r="A711" s="949"/>
      <c r="B711" s="274"/>
      <c r="C711" s="604"/>
      <c r="D711" s="250"/>
      <c r="E711" s="609" t="s">
        <v>1500</v>
      </c>
      <c r="F711" s="195" t="s">
        <v>52</v>
      </c>
      <c r="G711" s="213">
        <v>38718</v>
      </c>
      <c r="H711" s="190" t="s">
        <v>25</v>
      </c>
      <c r="I711" s="478" t="s">
        <v>17</v>
      </c>
      <c r="J711" s="33" t="s">
        <v>27</v>
      </c>
      <c r="K711" s="478" t="s">
        <v>1499</v>
      </c>
      <c r="L711" s="478" t="s">
        <v>406</v>
      </c>
      <c r="M711" s="476">
        <v>497700</v>
      </c>
      <c r="N711" s="476">
        <v>486042</v>
      </c>
      <c r="O711" s="476">
        <v>534600</v>
      </c>
      <c r="P711" s="479">
        <v>534600</v>
      </c>
      <c r="Q711" s="480">
        <v>534600</v>
      </c>
      <c r="R711" s="480">
        <v>534600</v>
      </c>
      <c r="S711" s="951">
        <v>3</v>
      </c>
    </row>
    <row r="712" spans="1:22" s="198" customFormat="1" ht="117" customHeight="1">
      <c r="A712" s="949"/>
      <c r="B712" s="530"/>
      <c r="C712" s="601"/>
      <c r="D712" s="250"/>
      <c r="E712" s="609" t="s">
        <v>1501</v>
      </c>
      <c r="F712" s="195" t="s">
        <v>52</v>
      </c>
      <c r="G712" s="213">
        <v>41640</v>
      </c>
      <c r="H712" s="190" t="s">
        <v>25</v>
      </c>
      <c r="I712" s="478" t="s">
        <v>17</v>
      </c>
      <c r="J712" s="33" t="s">
        <v>27</v>
      </c>
      <c r="K712" s="478" t="s">
        <v>1499</v>
      </c>
      <c r="L712" s="478" t="s">
        <v>37</v>
      </c>
      <c r="M712" s="476">
        <v>6000</v>
      </c>
      <c r="N712" s="476">
        <v>4104.37</v>
      </c>
      <c r="O712" s="476">
        <v>5000</v>
      </c>
      <c r="P712" s="479">
        <v>5000</v>
      </c>
      <c r="Q712" s="480">
        <v>5000</v>
      </c>
      <c r="R712" s="480">
        <v>5000</v>
      </c>
      <c r="S712" s="951">
        <v>3</v>
      </c>
    </row>
    <row r="713" spans="1:22" s="198" customFormat="1" ht="98.25" customHeight="1">
      <c r="A713" s="949"/>
      <c r="B713" s="529" t="s">
        <v>1502</v>
      </c>
      <c r="C713" s="600" t="s">
        <v>1503</v>
      </c>
      <c r="D713" s="252" t="s">
        <v>1139</v>
      </c>
      <c r="E713" s="600" t="s">
        <v>1504</v>
      </c>
      <c r="F713" s="252" t="s">
        <v>52</v>
      </c>
      <c r="G713" s="821">
        <v>44562</v>
      </c>
      <c r="H713" s="247" t="s">
        <v>25</v>
      </c>
      <c r="I713" s="477" t="s">
        <v>17</v>
      </c>
      <c r="J713" s="114" t="s">
        <v>27</v>
      </c>
      <c r="K713" s="477" t="s">
        <v>1165</v>
      </c>
      <c r="L713" s="477" t="s">
        <v>29</v>
      </c>
      <c r="M713" s="474">
        <f>M714</f>
        <v>34100</v>
      </c>
      <c r="N713" s="474">
        <f>N714</f>
        <v>27219</v>
      </c>
      <c r="O713" s="474">
        <f>O714</f>
        <v>0</v>
      </c>
      <c r="P713" s="474">
        <f>P714</f>
        <v>0</v>
      </c>
      <c r="Q713" s="474">
        <f t="shared" ref="Q713:R713" si="138">Q714</f>
        <v>0</v>
      </c>
      <c r="R713" s="482">
        <f t="shared" si="138"/>
        <v>0</v>
      </c>
      <c r="S713" s="962"/>
    </row>
    <row r="714" spans="1:22" s="198" customFormat="1" ht="77.25" customHeight="1">
      <c r="A714" s="949"/>
      <c r="B714" s="530"/>
      <c r="C714" s="601"/>
      <c r="D714" s="253"/>
      <c r="E714" s="601"/>
      <c r="F714" s="253"/>
      <c r="G714" s="253"/>
      <c r="H714" s="248"/>
      <c r="I714" s="478" t="s">
        <v>17</v>
      </c>
      <c r="J714" s="33" t="s">
        <v>27</v>
      </c>
      <c r="K714" s="478" t="s">
        <v>1165</v>
      </c>
      <c r="L714" s="478" t="s">
        <v>557</v>
      </c>
      <c r="M714" s="476">
        <v>34100</v>
      </c>
      <c r="N714" s="476">
        <v>27219</v>
      </c>
      <c r="O714" s="476">
        <v>0</v>
      </c>
      <c r="P714" s="521">
        <v>0</v>
      </c>
      <c r="Q714" s="516">
        <v>0</v>
      </c>
      <c r="R714" s="516">
        <v>0</v>
      </c>
      <c r="S714" s="951">
        <v>3</v>
      </c>
    </row>
    <row r="715" spans="1:22" s="198" customFormat="1" ht="57" customHeight="1">
      <c r="A715" s="949"/>
      <c r="B715" s="536" t="s">
        <v>1505</v>
      </c>
      <c r="C715" s="600" t="s">
        <v>1506</v>
      </c>
      <c r="D715" s="252" t="s">
        <v>1497</v>
      </c>
      <c r="E715" s="643" t="s">
        <v>1507</v>
      </c>
      <c r="F715" s="247" t="s">
        <v>52</v>
      </c>
      <c r="G715" s="257">
        <v>44278</v>
      </c>
      <c r="H715" s="247" t="s">
        <v>1042</v>
      </c>
      <c r="I715" s="488" t="s">
        <v>17</v>
      </c>
      <c r="J715" s="477" t="s">
        <v>43</v>
      </c>
      <c r="K715" s="488" t="s">
        <v>1508</v>
      </c>
      <c r="L715" s="477" t="s">
        <v>29</v>
      </c>
      <c r="M715" s="474">
        <f t="shared" ref="M715:R715" si="139">SUM(M716:M720)</f>
        <v>13914500</v>
      </c>
      <c r="N715" s="474">
        <f t="shared" si="139"/>
        <v>13914500</v>
      </c>
      <c r="O715" s="474">
        <f>SUM(O716:O720)</f>
        <v>14209000</v>
      </c>
      <c r="P715" s="522">
        <f t="shared" si="139"/>
        <v>15460000</v>
      </c>
      <c r="Q715" s="523">
        <f t="shared" si="139"/>
        <v>16402300</v>
      </c>
      <c r="R715" s="523">
        <f t="shared" si="139"/>
        <v>16402300</v>
      </c>
      <c r="S715" s="950"/>
    </row>
    <row r="716" spans="1:22" s="198" customFormat="1" ht="22.5" customHeight="1">
      <c r="A716" s="949"/>
      <c r="B716" s="536"/>
      <c r="C716" s="604"/>
      <c r="D716" s="256"/>
      <c r="E716" s="641"/>
      <c r="F716" s="251"/>
      <c r="G716" s="259"/>
      <c r="H716" s="251"/>
      <c r="I716" s="485" t="s">
        <v>17</v>
      </c>
      <c r="J716" s="485" t="s">
        <v>43</v>
      </c>
      <c r="K716" s="483" t="s">
        <v>1508</v>
      </c>
      <c r="L716" s="485" t="s">
        <v>37</v>
      </c>
      <c r="M716" s="476">
        <v>106800</v>
      </c>
      <c r="N716" s="476">
        <v>106800</v>
      </c>
      <c r="O716" s="476">
        <v>109900</v>
      </c>
      <c r="P716" s="484">
        <v>150000</v>
      </c>
      <c r="Q716" s="476">
        <v>200300</v>
      </c>
      <c r="R716" s="476">
        <v>200300</v>
      </c>
      <c r="S716" s="953">
        <v>3</v>
      </c>
    </row>
    <row r="717" spans="1:22" s="198" customFormat="1" ht="24.75" customHeight="1">
      <c r="A717" s="949"/>
      <c r="B717" s="536"/>
      <c r="C717" s="604"/>
      <c r="D717" s="256"/>
      <c r="E717" s="641"/>
      <c r="F717" s="251"/>
      <c r="G717" s="259"/>
      <c r="H717" s="251"/>
      <c r="I717" s="485" t="s">
        <v>17</v>
      </c>
      <c r="J717" s="485" t="s">
        <v>43</v>
      </c>
      <c r="K717" s="483" t="s">
        <v>1508</v>
      </c>
      <c r="L717" s="485" t="s">
        <v>854</v>
      </c>
      <c r="M717" s="476">
        <v>2070614.46</v>
      </c>
      <c r="N717" s="476">
        <v>2070614.46</v>
      </c>
      <c r="O717" s="476">
        <v>2200000</v>
      </c>
      <c r="P717" s="484">
        <v>2500000</v>
      </c>
      <c r="Q717" s="476">
        <v>3000000</v>
      </c>
      <c r="R717" s="476">
        <v>3000000</v>
      </c>
      <c r="S717" s="953">
        <v>3</v>
      </c>
    </row>
    <row r="718" spans="1:22" s="198" customFormat="1" ht="18.75" customHeight="1">
      <c r="A718" s="949"/>
      <c r="B718" s="536"/>
      <c r="C718" s="604"/>
      <c r="D718" s="256"/>
      <c r="E718" s="641"/>
      <c r="F718" s="251"/>
      <c r="G718" s="259"/>
      <c r="H718" s="251"/>
      <c r="I718" s="485" t="s">
        <v>17</v>
      </c>
      <c r="J718" s="485" t="s">
        <v>43</v>
      </c>
      <c r="K718" s="483" t="s">
        <v>1508</v>
      </c>
      <c r="L718" s="485" t="s">
        <v>406</v>
      </c>
      <c r="M718" s="476">
        <v>10937385.539999999</v>
      </c>
      <c r="N718" s="476">
        <v>10937385.539999999</v>
      </c>
      <c r="O718" s="476">
        <v>10979100</v>
      </c>
      <c r="P718" s="479">
        <v>11910000</v>
      </c>
      <c r="Q718" s="480">
        <v>12252000</v>
      </c>
      <c r="R718" s="476">
        <v>12252000</v>
      </c>
      <c r="S718" s="951">
        <v>3</v>
      </c>
    </row>
    <row r="719" spans="1:22" s="198" customFormat="1" ht="18.75" customHeight="1">
      <c r="A719" s="949"/>
      <c r="B719" s="536"/>
      <c r="C719" s="604"/>
      <c r="D719" s="256"/>
      <c r="E719" s="641"/>
      <c r="F719" s="251"/>
      <c r="G719" s="259"/>
      <c r="H719" s="251"/>
      <c r="I719" s="485" t="s">
        <v>17</v>
      </c>
      <c r="J719" s="485" t="s">
        <v>43</v>
      </c>
      <c r="K719" s="483" t="s">
        <v>1508</v>
      </c>
      <c r="L719" s="485" t="s">
        <v>557</v>
      </c>
      <c r="M719" s="476">
        <v>0</v>
      </c>
      <c r="N719" s="476">
        <v>0</v>
      </c>
      <c r="O719" s="476">
        <v>60000</v>
      </c>
      <c r="P719" s="479">
        <v>0</v>
      </c>
      <c r="Q719" s="480">
        <v>0</v>
      </c>
      <c r="R719" s="476">
        <v>0</v>
      </c>
      <c r="S719" s="951"/>
    </row>
    <row r="720" spans="1:22" s="198" customFormat="1" ht="36" customHeight="1">
      <c r="A720" s="949"/>
      <c r="B720" s="536"/>
      <c r="C720" s="601"/>
      <c r="D720" s="253"/>
      <c r="E720" s="642"/>
      <c r="F720" s="248"/>
      <c r="G720" s="258"/>
      <c r="H720" s="248"/>
      <c r="I720" s="485" t="s">
        <v>17</v>
      </c>
      <c r="J720" s="485" t="s">
        <v>43</v>
      </c>
      <c r="K720" s="483" t="s">
        <v>1508</v>
      </c>
      <c r="L720" s="485" t="s">
        <v>1460</v>
      </c>
      <c r="M720" s="476">
        <v>799700</v>
      </c>
      <c r="N720" s="476">
        <v>799700</v>
      </c>
      <c r="O720" s="476">
        <v>860000</v>
      </c>
      <c r="P720" s="479">
        <v>900000</v>
      </c>
      <c r="Q720" s="480">
        <v>950000</v>
      </c>
      <c r="R720" s="476">
        <v>950000</v>
      </c>
      <c r="S720" s="951">
        <v>3</v>
      </c>
    </row>
    <row r="721" spans="1:606" s="198" customFormat="1" ht="106.5" customHeight="1">
      <c r="A721" s="949"/>
      <c r="B721" s="524" t="s">
        <v>1509</v>
      </c>
      <c r="C721" s="600" t="s">
        <v>1510</v>
      </c>
      <c r="D721" s="252" t="s">
        <v>1511</v>
      </c>
      <c r="E721" s="640" t="s">
        <v>1512</v>
      </c>
      <c r="F721" s="844" t="s">
        <v>1513</v>
      </c>
      <c r="G721" s="213">
        <v>38718</v>
      </c>
      <c r="H721" s="190" t="s">
        <v>1042</v>
      </c>
      <c r="I721" s="481" t="s">
        <v>17</v>
      </c>
      <c r="J721" s="481" t="s">
        <v>43</v>
      </c>
      <c r="K721" s="481" t="s">
        <v>1514</v>
      </c>
      <c r="L721" s="481" t="s">
        <v>29</v>
      </c>
      <c r="M721" s="474">
        <f t="shared" ref="M721:R721" si="140">M722</f>
        <v>14724201.800000001</v>
      </c>
      <c r="N721" s="474">
        <f>N722</f>
        <v>14722243.199999999</v>
      </c>
      <c r="O721" s="474">
        <f t="shared" si="140"/>
        <v>2828600</v>
      </c>
      <c r="P721" s="482">
        <f t="shared" si="140"/>
        <v>5657300</v>
      </c>
      <c r="Q721" s="474">
        <f t="shared" si="140"/>
        <v>14143100</v>
      </c>
      <c r="R721" s="474">
        <f t="shared" si="140"/>
        <v>14143100</v>
      </c>
      <c r="S721" s="953"/>
    </row>
    <row r="722" spans="1:606" s="198" customFormat="1" ht="130.5" customHeight="1">
      <c r="A722" s="949"/>
      <c r="B722" s="275"/>
      <c r="C722" s="601"/>
      <c r="D722" s="253"/>
      <c r="E722" s="640" t="s">
        <v>1515</v>
      </c>
      <c r="F722" s="844" t="s">
        <v>1513</v>
      </c>
      <c r="G722" s="213">
        <v>44278</v>
      </c>
      <c r="H722" s="190" t="s">
        <v>1042</v>
      </c>
      <c r="I722" s="494" t="s">
        <v>17</v>
      </c>
      <c r="J722" s="494" t="s">
        <v>43</v>
      </c>
      <c r="K722" s="483" t="s">
        <v>1514</v>
      </c>
      <c r="L722" s="485" t="s">
        <v>179</v>
      </c>
      <c r="M722" s="476">
        <v>14724201.800000001</v>
      </c>
      <c r="N722" s="476">
        <v>14722243.199999999</v>
      </c>
      <c r="O722" s="476">
        <v>2828600</v>
      </c>
      <c r="P722" s="484">
        <v>5657300</v>
      </c>
      <c r="Q722" s="476">
        <v>14143100</v>
      </c>
      <c r="R722" s="476">
        <v>14143100</v>
      </c>
      <c r="S722" s="953">
        <v>3</v>
      </c>
    </row>
    <row r="723" spans="1:606" s="198" customFormat="1" ht="79.5" customHeight="1">
      <c r="A723" s="949"/>
      <c r="B723" s="524" t="s">
        <v>1516</v>
      </c>
      <c r="C723" s="600" t="s">
        <v>1517</v>
      </c>
      <c r="D723" s="349" t="s">
        <v>1518</v>
      </c>
      <c r="E723" s="659" t="s">
        <v>1519</v>
      </c>
      <c r="F723" s="247" t="s">
        <v>52</v>
      </c>
      <c r="G723" s="257">
        <v>39083</v>
      </c>
      <c r="H723" s="190" t="s">
        <v>25</v>
      </c>
      <c r="I723" s="477" t="s">
        <v>17</v>
      </c>
      <c r="J723" s="477" t="s">
        <v>43</v>
      </c>
      <c r="K723" s="16" t="s">
        <v>1520</v>
      </c>
      <c r="L723" s="477" t="s">
        <v>29</v>
      </c>
      <c r="M723" s="474">
        <f t="shared" ref="M723:R723" si="141">M724+M725</f>
        <v>12433700</v>
      </c>
      <c r="N723" s="474">
        <f t="shared" si="141"/>
        <v>12433700</v>
      </c>
      <c r="O723" s="474">
        <f t="shared" si="141"/>
        <v>12226300</v>
      </c>
      <c r="P723" s="487">
        <f>P724+P725</f>
        <v>12226300</v>
      </c>
      <c r="Q723" s="486">
        <f t="shared" si="141"/>
        <v>12226300</v>
      </c>
      <c r="R723" s="486">
        <f t="shared" si="141"/>
        <v>12226300</v>
      </c>
      <c r="S723" s="973"/>
    </row>
    <row r="724" spans="1:606" s="198" customFormat="1" ht="39.75" customHeight="1">
      <c r="A724" s="949"/>
      <c r="B724" s="379"/>
      <c r="C724" s="604"/>
      <c r="D724" s="379"/>
      <c r="E724" s="659"/>
      <c r="F724" s="248"/>
      <c r="G724" s="258"/>
      <c r="H724" s="845"/>
      <c r="I724" s="483" t="s">
        <v>17</v>
      </c>
      <c r="J724" s="483" t="s">
        <v>43</v>
      </c>
      <c r="K724" s="485" t="s">
        <v>1520</v>
      </c>
      <c r="L724" s="485" t="s">
        <v>37</v>
      </c>
      <c r="M724" s="476">
        <v>122700</v>
      </c>
      <c r="N724" s="476">
        <v>122700</v>
      </c>
      <c r="O724" s="476">
        <v>121300</v>
      </c>
      <c r="P724" s="484">
        <v>121300</v>
      </c>
      <c r="Q724" s="476">
        <v>121300</v>
      </c>
      <c r="R724" s="476">
        <v>121300</v>
      </c>
      <c r="S724" s="953">
        <v>3</v>
      </c>
    </row>
    <row r="725" spans="1:606" s="198" customFormat="1" ht="101.25" customHeight="1">
      <c r="A725" s="949"/>
      <c r="B725" s="275"/>
      <c r="C725" s="601"/>
      <c r="D725" s="275"/>
      <c r="E725" s="609" t="s">
        <v>1521</v>
      </c>
      <c r="F725" s="190" t="s">
        <v>52</v>
      </c>
      <c r="G725" s="213">
        <v>44562</v>
      </c>
      <c r="H725" s="190" t="s">
        <v>25</v>
      </c>
      <c r="I725" s="483" t="s">
        <v>17</v>
      </c>
      <c r="J725" s="483" t="s">
        <v>43</v>
      </c>
      <c r="K725" s="485" t="s">
        <v>1520</v>
      </c>
      <c r="L725" s="485" t="s">
        <v>557</v>
      </c>
      <c r="M725" s="476">
        <v>12311000</v>
      </c>
      <c r="N725" s="476">
        <v>12311000</v>
      </c>
      <c r="O725" s="476">
        <v>12105000</v>
      </c>
      <c r="P725" s="484">
        <v>12105000</v>
      </c>
      <c r="Q725" s="476">
        <v>12105000</v>
      </c>
      <c r="R725" s="476">
        <v>12105000</v>
      </c>
      <c r="S725" s="953">
        <v>3</v>
      </c>
    </row>
    <row r="726" spans="1:606" s="198" customFormat="1" ht="76.5" customHeight="1">
      <c r="A726" s="949"/>
      <c r="B726" s="524" t="s">
        <v>1522</v>
      </c>
      <c r="C726" s="600" t="s">
        <v>1523</v>
      </c>
      <c r="D726" s="252" t="s">
        <v>1524</v>
      </c>
      <c r="E726" s="607" t="s">
        <v>1525</v>
      </c>
      <c r="F726" s="247" t="s">
        <v>52</v>
      </c>
      <c r="G726" s="257">
        <v>40030</v>
      </c>
      <c r="H726" s="190" t="s">
        <v>25</v>
      </c>
      <c r="I726" s="481" t="s">
        <v>17</v>
      </c>
      <c r="J726" s="481" t="s">
        <v>431</v>
      </c>
      <c r="K726" s="481" t="s">
        <v>1526</v>
      </c>
      <c r="L726" s="481" t="s">
        <v>29</v>
      </c>
      <c r="M726" s="474">
        <f>M729+M727+M728</f>
        <v>2440900</v>
      </c>
      <c r="N726" s="474">
        <f>+N729+N727+N728</f>
        <v>2205843.34</v>
      </c>
      <c r="O726" s="474">
        <f>O727+O728+O729</f>
        <v>2566600</v>
      </c>
      <c r="P726" s="482">
        <f>P727+P728+P729</f>
        <v>2566000</v>
      </c>
      <c r="Q726" s="474">
        <f>Q727+Q728+Q729</f>
        <v>2566000</v>
      </c>
      <c r="R726" s="474">
        <f>R727+R728+R729</f>
        <v>2566000</v>
      </c>
      <c r="S726" s="973"/>
    </row>
    <row r="727" spans="1:606" s="198" customFormat="1" ht="18" customHeight="1">
      <c r="A727" s="949"/>
      <c r="B727" s="379"/>
      <c r="C727" s="604"/>
      <c r="D727" s="256"/>
      <c r="E727" s="607"/>
      <c r="F727" s="248"/>
      <c r="G727" s="258"/>
      <c r="H727" s="845"/>
      <c r="I727" s="207" t="s">
        <v>17</v>
      </c>
      <c r="J727" s="207" t="s">
        <v>431</v>
      </c>
      <c r="K727" s="483" t="s">
        <v>1526</v>
      </c>
      <c r="L727" s="485" t="s">
        <v>30</v>
      </c>
      <c r="M727" s="476">
        <v>1746500</v>
      </c>
      <c r="N727" s="476">
        <v>1583789.09</v>
      </c>
      <c r="O727" s="476">
        <v>1805000</v>
      </c>
      <c r="P727" s="484">
        <v>1805000</v>
      </c>
      <c r="Q727" s="476">
        <v>1805000</v>
      </c>
      <c r="R727" s="476">
        <v>1805000</v>
      </c>
      <c r="S727" s="953">
        <v>3</v>
      </c>
    </row>
    <row r="728" spans="1:606" s="198" customFormat="1" ht="18" customHeight="1">
      <c r="A728" s="949"/>
      <c r="B728" s="379"/>
      <c r="C728" s="604"/>
      <c r="D728" s="256"/>
      <c r="E728" s="643" t="s">
        <v>1527</v>
      </c>
      <c r="F728" s="247" t="s">
        <v>52</v>
      </c>
      <c r="G728" s="257">
        <v>41275</v>
      </c>
      <c r="H728" s="247" t="s">
        <v>25</v>
      </c>
      <c r="I728" s="207" t="s">
        <v>17</v>
      </c>
      <c r="J728" s="207" t="s">
        <v>431</v>
      </c>
      <c r="K728" s="483" t="s">
        <v>1526</v>
      </c>
      <c r="L728" s="485" t="s">
        <v>31</v>
      </c>
      <c r="M728" s="476">
        <v>518600</v>
      </c>
      <c r="N728" s="476">
        <v>474788.48</v>
      </c>
      <c r="O728" s="476">
        <v>543600</v>
      </c>
      <c r="P728" s="484">
        <v>543600</v>
      </c>
      <c r="Q728" s="476">
        <v>543600</v>
      </c>
      <c r="R728" s="476">
        <v>543600</v>
      </c>
      <c r="S728" s="953">
        <v>3</v>
      </c>
    </row>
    <row r="729" spans="1:606" s="198" customFormat="1" ht="75.75" customHeight="1">
      <c r="A729" s="949"/>
      <c r="B729" s="379"/>
      <c r="C729" s="604"/>
      <c r="D729" s="256"/>
      <c r="E729" s="641"/>
      <c r="F729" s="251"/>
      <c r="G729" s="259"/>
      <c r="H729" s="251"/>
      <c r="I729" s="495" t="s">
        <v>17</v>
      </c>
      <c r="J729" s="495" t="s">
        <v>431</v>
      </c>
      <c r="K729" s="495" t="s">
        <v>1526</v>
      </c>
      <c r="L729" s="33" t="s">
        <v>37</v>
      </c>
      <c r="M729" s="480">
        <v>175800</v>
      </c>
      <c r="N729" s="480">
        <v>147265.76999999999</v>
      </c>
      <c r="O729" s="480">
        <v>218000</v>
      </c>
      <c r="P729" s="479">
        <v>217400</v>
      </c>
      <c r="Q729" s="480">
        <v>217400</v>
      </c>
      <c r="R729" s="480">
        <v>217400</v>
      </c>
      <c r="S729" s="951">
        <v>3</v>
      </c>
    </row>
    <row r="730" spans="1:606" s="198" customFormat="1" ht="78.75" customHeight="1">
      <c r="A730" s="949"/>
      <c r="B730" s="529" t="s">
        <v>1528</v>
      </c>
      <c r="C730" s="600" t="s">
        <v>1529</v>
      </c>
      <c r="D730" s="252" t="s">
        <v>1530</v>
      </c>
      <c r="E730" s="643" t="s">
        <v>1531</v>
      </c>
      <c r="F730" s="247" t="s">
        <v>52</v>
      </c>
      <c r="G730" s="257">
        <v>45033</v>
      </c>
      <c r="H730" s="247" t="s">
        <v>25</v>
      </c>
      <c r="I730" s="481" t="s">
        <v>18</v>
      </c>
      <c r="J730" s="16" t="s">
        <v>319</v>
      </c>
      <c r="K730" s="481" t="s">
        <v>1532</v>
      </c>
      <c r="L730" s="481" t="s">
        <v>29</v>
      </c>
      <c r="M730" s="474">
        <f>M731</f>
        <v>225000</v>
      </c>
      <c r="N730" s="474">
        <f>N731</f>
        <v>225000</v>
      </c>
      <c r="O730" s="474">
        <f>O731</f>
        <v>234000</v>
      </c>
      <c r="P730" s="474">
        <f t="shared" ref="P730:R730" si="142">P731</f>
        <v>234000</v>
      </c>
      <c r="Q730" s="474">
        <f t="shared" si="142"/>
        <v>234000</v>
      </c>
      <c r="R730" s="474">
        <f t="shared" si="142"/>
        <v>234000</v>
      </c>
      <c r="S730" s="967"/>
    </row>
    <row r="731" spans="1:606" s="198" customFormat="1" ht="58.5" customHeight="1">
      <c r="A731" s="949"/>
      <c r="B731" s="530"/>
      <c r="C731" s="601"/>
      <c r="D731" s="253"/>
      <c r="E731" s="642"/>
      <c r="F731" s="248"/>
      <c r="G731" s="258"/>
      <c r="H731" s="248"/>
      <c r="I731" s="116">
        <v>11</v>
      </c>
      <c r="J731" s="116">
        <v>2</v>
      </c>
      <c r="K731" s="116">
        <v>1800120013</v>
      </c>
      <c r="L731" s="116">
        <v>612</v>
      </c>
      <c r="M731" s="480">
        <v>225000</v>
      </c>
      <c r="N731" s="480">
        <v>225000</v>
      </c>
      <c r="O731" s="480">
        <v>234000</v>
      </c>
      <c r="P731" s="479">
        <v>234000</v>
      </c>
      <c r="Q731" s="480">
        <v>234000</v>
      </c>
      <c r="R731" s="480">
        <v>234000</v>
      </c>
      <c r="S731" s="951">
        <v>3</v>
      </c>
    </row>
    <row r="732" spans="1:606" s="198" customFormat="1" ht="69" customHeight="1">
      <c r="A732" s="949"/>
      <c r="B732" s="550" t="s">
        <v>1533</v>
      </c>
      <c r="C732" s="607" t="s">
        <v>1534</v>
      </c>
      <c r="D732" s="250" t="s">
        <v>1535</v>
      </c>
      <c r="E732" s="659" t="s">
        <v>1536</v>
      </c>
      <c r="F732" s="249" t="s">
        <v>52</v>
      </c>
      <c r="G732" s="833">
        <v>45292</v>
      </c>
      <c r="H732" s="247" t="s">
        <v>25</v>
      </c>
      <c r="I732" s="477" t="s">
        <v>18</v>
      </c>
      <c r="J732" s="477" t="s">
        <v>319</v>
      </c>
      <c r="K732" s="16" t="s">
        <v>1537</v>
      </c>
      <c r="L732" s="477" t="s">
        <v>29</v>
      </c>
      <c r="M732" s="474">
        <f>M733</f>
        <v>350000</v>
      </c>
      <c r="N732" s="474">
        <f t="shared" ref="N732:R732" si="143">N733</f>
        <v>350000</v>
      </c>
      <c r="O732" s="474">
        <f t="shared" si="143"/>
        <v>0</v>
      </c>
      <c r="P732" s="474">
        <f t="shared" si="143"/>
        <v>0</v>
      </c>
      <c r="Q732" s="474">
        <f t="shared" si="143"/>
        <v>0</v>
      </c>
      <c r="R732" s="474">
        <f t="shared" si="143"/>
        <v>0</v>
      </c>
      <c r="S732" s="973"/>
    </row>
    <row r="733" spans="1:606" s="198" customFormat="1" ht="69" customHeight="1">
      <c r="A733" s="949"/>
      <c r="B733" s="551"/>
      <c r="C733" s="607"/>
      <c r="D733" s="250"/>
      <c r="E733" s="659"/>
      <c r="F733" s="249"/>
      <c r="G733" s="833"/>
      <c r="H733" s="248"/>
      <c r="I733" s="116">
        <v>11</v>
      </c>
      <c r="J733" s="116">
        <v>2</v>
      </c>
      <c r="K733" s="116">
        <v>1800172003</v>
      </c>
      <c r="L733" s="116">
        <v>612</v>
      </c>
      <c r="M733" s="480">
        <v>350000</v>
      </c>
      <c r="N733" s="480">
        <v>350000</v>
      </c>
      <c r="O733" s="480">
        <v>0</v>
      </c>
      <c r="P733" s="479">
        <v>0</v>
      </c>
      <c r="Q733" s="480">
        <v>0</v>
      </c>
      <c r="R733" s="480">
        <v>0</v>
      </c>
      <c r="S733" s="951">
        <v>3</v>
      </c>
    </row>
    <row r="734" spans="1:606" s="188" customFormat="1" ht="23.25" customHeight="1" thickBot="1">
      <c r="A734" s="974"/>
      <c r="B734" s="240" t="s">
        <v>1035</v>
      </c>
      <c r="C734" s="241"/>
      <c r="D734" s="241"/>
      <c r="E734" s="241"/>
      <c r="F734" s="241"/>
      <c r="G734" s="241"/>
      <c r="H734" s="241"/>
      <c r="I734" s="241"/>
      <c r="J734" s="241"/>
      <c r="K734" s="241"/>
      <c r="L734" s="242"/>
      <c r="M734" s="222">
        <f t="shared" ref="M734:R734" si="144">M440</f>
        <v>1053469570.64</v>
      </c>
      <c r="N734" s="222">
        <f t="shared" si="144"/>
        <v>1052049588.2600001</v>
      </c>
      <c r="O734" s="222">
        <f t="shared" si="144"/>
        <v>1078843840</v>
      </c>
      <c r="P734" s="223">
        <f t="shared" si="144"/>
        <v>1149008600</v>
      </c>
      <c r="Q734" s="222">
        <f t="shared" si="144"/>
        <v>1190402600</v>
      </c>
      <c r="R734" s="222">
        <f t="shared" si="144"/>
        <v>1190402600</v>
      </c>
      <c r="S734" s="975"/>
      <c r="BF734" s="189"/>
      <c r="BG734" s="189"/>
      <c r="BH734" s="189"/>
      <c r="BI734" s="189"/>
      <c r="BJ734" s="189"/>
      <c r="BK734" s="189"/>
      <c r="BL734" s="189"/>
      <c r="BM734" s="189"/>
      <c r="BN734" s="189"/>
      <c r="BO734" s="189"/>
      <c r="BP734" s="189"/>
      <c r="BQ734" s="189"/>
      <c r="BR734" s="189"/>
      <c r="BS734" s="189"/>
      <c r="BT734" s="189"/>
      <c r="BU734" s="189"/>
      <c r="BV734" s="189"/>
      <c r="BW734" s="189"/>
      <c r="BX734" s="189"/>
      <c r="BY734" s="189"/>
      <c r="BZ734" s="189"/>
      <c r="CA734" s="189"/>
      <c r="CB734" s="189"/>
      <c r="CC734" s="189"/>
      <c r="CD734" s="189"/>
      <c r="CE734" s="189"/>
      <c r="CF734" s="189"/>
      <c r="CG734" s="189"/>
      <c r="CH734" s="189"/>
      <c r="CI734" s="189"/>
      <c r="CJ734" s="189"/>
      <c r="CK734" s="189"/>
      <c r="CL734" s="189"/>
      <c r="CM734" s="189"/>
      <c r="CN734" s="189"/>
      <c r="CO734" s="189"/>
      <c r="CP734" s="189"/>
      <c r="CQ734" s="189"/>
      <c r="CR734" s="189"/>
      <c r="CS734" s="189"/>
      <c r="CT734" s="189"/>
      <c r="CU734" s="189"/>
      <c r="CV734" s="189"/>
      <c r="CW734" s="189"/>
      <c r="CX734" s="189"/>
      <c r="CY734" s="189"/>
      <c r="CZ734" s="189"/>
      <c r="DA734" s="189"/>
      <c r="DB734" s="189"/>
      <c r="DC734" s="189"/>
      <c r="DD734" s="189"/>
      <c r="DE734" s="189"/>
      <c r="DF734" s="189"/>
      <c r="DG734" s="189"/>
      <c r="DH734" s="189"/>
      <c r="DI734" s="189"/>
      <c r="DJ734" s="189"/>
      <c r="DK734" s="189"/>
      <c r="DL734" s="189"/>
      <c r="DM734" s="189"/>
      <c r="DN734" s="189"/>
      <c r="DO734" s="189"/>
      <c r="DP734" s="189"/>
      <c r="DQ734" s="189"/>
      <c r="DR734" s="189"/>
      <c r="DS734" s="189"/>
      <c r="DT734" s="189"/>
      <c r="DU734" s="189"/>
      <c r="DV734" s="189"/>
      <c r="DW734" s="189"/>
      <c r="DX734" s="189"/>
      <c r="DY734" s="189"/>
      <c r="DZ734" s="189"/>
      <c r="EA734" s="189"/>
      <c r="EB734" s="189"/>
      <c r="EC734" s="189"/>
      <c r="ED734" s="189"/>
      <c r="EE734" s="189"/>
      <c r="EF734" s="189"/>
      <c r="EG734" s="189"/>
      <c r="EH734" s="189"/>
      <c r="EI734" s="189"/>
      <c r="EJ734" s="189"/>
      <c r="EK734" s="189"/>
      <c r="EL734" s="189"/>
      <c r="EM734" s="189"/>
      <c r="EN734" s="189"/>
      <c r="EO734" s="189"/>
      <c r="EP734" s="189"/>
      <c r="EQ734" s="189"/>
      <c r="ER734" s="189"/>
      <c r="ES734" s="189"/>
      <c r="ET734" s="189"/>
      <c r="EU734" s="189"/>
      <c r="EV734" s="189"/>
      <c r="EW734" s="189"/>
      <c r="EX734" s="189"/>
      <c r="EY734" s="189"/>
      <c r="EZ734" s="189"/>
      <c r="FA734" s="189"/>
      <c r="FB734" s="189"/>
      <c r="FC734" s="189"/>
      <c r="FD734" s="189"/>
      <c r="FE734" s="189"/>
      <c r="FF734" s="189"/>
      <c r="FG734" s="189"/>
      <c r="FH734" s="189"/>
      <c r="FI734" s="189"/>
      <c r="FJ734" s="189"/>
      <c r="FK734" s="189"/>
      <c r="FL734" s="189"/>
      <c r="FM734" s="189"/>
      <c r="FN734" s="189"/>
      <c r="FO734" s="189"/>
      <c r="FP734" s="189"/>
      <c r="FQ734" s="189"/>
      <c r="FR734" s="189"/>
      <c r="FS734" s="189"/>
      <c r="FT734" s="189"/>
      <c r="FU734" s="189"/>
      <c r="FV734" s="189"/>
      <c r="FW734" s="189"/>
      <c r="FX734" s="189"/>
      <c r="FY734" s="189"/>
      <c r="FZ734" s="189"/>
      <c r="GA734" s="189"/>
      <c r="GB734" s="189"/>
      <c r="GC734" s="189"/>
      <c r="GD734" s="189"/>
      <c r="GE734" s="189"/>
      <c r="GF734" s="189"/>
      <c r="GG734" s="189"/>
      <c r="GH734" s="189"/>
      <c r="GI734" s="189"/>
      <c r="GJ734" s="189"/>
      <c r="GK734" s="189"/>
      <c r="GL734" s="189"/>
      <c r="GM734" s="189"/>
      <c r="GN734" s="189"/>
      <c r="GO734" s="189"/>
      <c r="GP734" s="189"/>
      <c r="GQ734" s="189"/>
      <c r="GR734" s="189"/>
      <c r="GS734" s="189"/>
      <c r="GT734" s="189"/>
      <c r="GU734" s="189"/>
      <c r="GV734" s="189"/>
      <c r="GW734" s="189"/>
      <c r="GX734" s="189"/>
      <c r="GY734" s="189"/>
      <c r="GZ734" s="189"/>
      <c r="HA734" s="189"/>
      <c r="HB734" s="189"/>
      <c r="HC734" s="189"/>
      <c r="HD734" s="189"/>
      <c r="HE734" s="189"/>
      <c r="HF734" s="189"/>
      <c r="HG734" s="189"/>
      <c r="HH734" s="189"/>
      <c r="HI734" s="189"/>
      <c r="HJ734" s="189"/>
      <c r="HK734" s="189"/>
      <c r="HL734" s="189"/>
      <c r="HM734" s="189"/>
      <c r="HN734" s="189"/>
      <c r="HO734" s="189"/>
      <c r="HP734" s="189"/>
      <c r="HQ734" s="189"/>
      <c r="HR734" s="189"/>
      <c r="HS734" s="189"/>
      <c r="HT734" s="189"/>
      <c r="HU734" s="189"/>
      <c r="HV734" s="189"/>
      <c r="HW734" s="189"/>
      <c r="HX734" s="189"/>
      <c r="HY734" s="189"/>
      <c r="HZ734" s="189"/>
      <c r="IA734" s="189"/>
      <c r="IB734" s="189"/>
      <c r="IC734" s="189"/>
      <c r="ID734" s="189"/>
      <c r="IE734" s="189"/>
      <c r="IF734" s="189"/>
      <c r="IG734" s="189"/>
      <c r="IH734" s="189"/>
      <c r="II734" s="189"/>
      <c r="IJ734" s="189"/>
      <c r="IK734" s="189"/>
      <c r="IL734" s="189"/>
      <c r="IM734" s="189"/>
      <c r="IN734" s="189"/>
      <c r="IO734" s="189"/>
      <c r="IP734" s="189"/>
      <c r="IQ734" s="189"/>
      <c r="IR734" s="189"/>
      <c r="IS734" s="189"/>
      <c r="IT734" s="189"/>
      <c r="IU734" s="189"/>
      <c r="IV734" s="189"/>
      <c r="IW734" s="189"/>
      <c r="IX734" s="189"/>
      <c r="IY734" s="189"/>
      <c r="IZ734" s="189"/>
      <c r="JA734" s="189"/>
      <c r="JB734" s="189"/>
      <c r="JC734" s="189"/>
      <c r="JD734" s="189"/>
      <c r="JE734" s="189"/>
      <c r="JF734" s="189"/>
      <c r="JG734" s="189"/>
      <c r="JH734" s="189"/>
      <c r="JI734" s="189"/>
      <c r="JJ734" s="189"/>
      <c r="JK734" s="189"/>
      <c r="JL734" s="189"/>
      <c r="JM734" s="189"/>
      <c r="JN734" s="189"/>
      <c r="JO734" s="189"/>
      <c r="JP734" s="189"/>
      <c r="JQ734" s="189"/>
      <c r="JR734" s="189"/>
      <c r="JS734" s="189"/>
      <c r="JT734" s="189"/>
      <c r="JU734" s="189"/>
      <c r="JV734" s="189"/>
      <c r="JW734" s="189"/>
      <c r="JX734" s="189"/>
      <c r="JY734" s="189"/>
      <c r="JZ734" s="189"/>
      <c r="KA734" s="189"/>
      <c r="KB734" s="189"/>
      <c r="KC734" s="189"/>
      <c r="KD734" s="189"/>
      <c r="KE734" s="189"/>
      <c r="KF734" s="189"/>
      <c r="KG734" s="189"/>
      <c r="KH734" s="189"/>
      <c r="KI734" s="189"/>
      <c r="KJ734" s="189"/>
      <c r="KK734" s="189"/>
      <c r="KL734" s="189"/>
      <c r="KM734" s="189"/>
      <c r="KN734" s="189"/>
      <c r="KO734" s="189"/>
      <c r="KP734" s="189"/>
      <c r="KQ734" s="189"/>
      <c r="KR734" s="189"/>
      <c r="KS734" s="189"/>
      <c r="KT734" s="189"/>
      <c r="KU734" s="189"/>
      <c r="KV734" s="189"/>
      <c r="KW734" s="189"/>
      <c r="KX734" s="189"/>
      <c r="KY734" s="189"/>
      <c r="KZ734" s="189"/>
      <c r="LA734" s="189"/>
      <c r="LB734" s="189"/>
      <c r="LC734" s="189"/>
      <c r="LD734" s="189"/>
      <c r="LE734" s="189"/>
      <c r="LF734" s="189"/>
      <c r="LG734" s="189"/>
      <c r="LH734" s="189"/>
      <c r="LI734" s="189"/>
      <c r="LJ734" s="189"/>
      <c r="LK734" s="189"/>
      <c r="LL734" s="189"/>
      <c r="LM734" s="189"/>
      <c r="LN734" s="189"/>
      <c r="LO734" s="189"/>
      <c r="LP734" s="189"/>
      <c r="LQ734" s="189"/>
      <c r="LR734" s="189"/>
      <c r="LS734" s="189"/>
      <c r="LT734" s="189"/>
      <c r="LU734" s="189"/>
      <c r="LV734" s="189"/>
      <c r="LW734" s="189"/>
      <c r="LX734" s="189"/>
      <c r="LY734" s="189"/>
      <c r="LZ734" s="189"/>
      <c r="MA734" s="189"/>
      <c r="MB734" s="189"/>
      <c r="MC734" s="189"/>
      <c r="MD734" s="189"/>
      <c r="ME734" s="189"/>
      <c r="MF734" s="189"/>
      <c r="MG734" s="189"/>
      <c r="MH734" s="189"/>
      <c r="MI734" s="189"/>
      <c r="MJ734" s="189"/>
      <c r="MK734" s="189"/>
      <c r="ML734" s="189"/>
      <c r="MM734" s="189"/>
      <c r="MN734" s="189"/>
      <c r="MO734" s="189"/>
      <c r="MP734" s="189"/>
      <c r="MQ734" s="189"/>
      <c r="MR734" s="189"/>
      <c r="MS734" s="189"/>
      <c r="MT734" s="189"/>
      <c r="MU734" s="189"/>
      <c r="MV734" s="189"/>
      <c r="MW734" s="189"/>
      <c r="MX734" s="189"/>
      <c r="MY734" s="189"/>
      <c r="MZ734" s="189"/>
      <c r="NA734" s="189"/>
      <c r="NB734" s="189"/>
      <c r="NC734" s="189"/>
      <c r="ND734" s="189"/>
      <c r="NE734" s="189"/>
      <c r="NF734" s="189"/>
      <c r="NG734" s="189"/>
      <c r="NH734" s="189"/>
      <c r="NI734" s="189"/>
      <c r="NJ734" s="189"/>
      <c r="NK734" s="189"/>
      <c r="NL734" s="189"/>
      <c r="NM734" s="189"/>
      <c r="NN734" s="189"/>
      <c r="NO734" s="189"/>
      <c r="NP734" s="189"/>
      <c r="NQ734" s="189"/>
      <c r="NR734" s="189"/>
      <c r="NS734" s="189"/>
      <c r="NT734" s="189"/>
      <c r="NU734" s="189"/>
      <c r="NV734" s="189"/>
      <c r="NW734" s="189"/>
      <c r="NX734" s="189"/>
      <c r="NY734" s="189"/>
      <c r="NZ734" s="189"/>
      <c r="OA734" s="189"/>
      <c r="OB734" s="189"/>
      <c r="OC734" s="189"/>
      <c r="OD734" s="189"/>
      <c r="OE734" s="189"/>
      <c r="OF734" s="189"/>
      <c r="OG734" s="189"/>
      <c r="OH734" s="189"/>
      <c r="OI734" s="189"/>
      <c r="OJ734" s="189"/>
      <c r="OK734" s="189"/>
      <c r="OL734" s="189"/>
      <c r="OM734" s="189"/>
      <c r="ON734" s="189"/>
      <c r="OO734" s="189"/>
      <c r="OP734" s="189"/>
      <c r="OQ734" s="189"/>
      <c r="OR734" s="189"/>
      <c r="OS734" s="189"/>
      <c r="OT734" s="189"/>
      <c r="OU734" s="189"/>
      <c r="OV734" s="189"/>
      <c r="OW734" s="189"/>
      <c r="OX734" s="189"/>
      <c r="OY734" s="189"/>
      <c r="OZ734" s="189"/>
      <c r="PA734" s="189"/>
      <c r="PB734" s="189"/>
      <c r="PC734" s="189"/>
      <c r="PD734" s="189"/>
      <c r="PE734" s="189"/>
      <c r="PF734" s="189"/>
      <c r="PG734" s="189"/>
      <c r="PH734" s="189"/>
      <c r="PI734" s="189"/>
      <c r="PJ734" s="189"/>
      <c r="PK734" s="189"/>
      <c r="PL734" s="189"/>
      <c r="PM734" s="189"/>
      <c r="PN734" s="189"/>
      <c r="PO734" s="189"/>
      <c r="PP734" s="189"/>
      <c r="PQ734" s="189"/>
      <c r="PR734" s="189"/>
      <c r="PS734" s="189"/>
      <c r="PT734" s="189"/>
      <c r="PU734" s="189"/>
      <c r="PV734" s="189"/>
      <c r="PW734" s="189"/>
      <c r="PX734" s="189"/>
      <c r="PY734" s="189"/>
      <c r="PZ734" s="189"/>
      <c r="QA734" s="189"/>
      <c r="QB734" s="189"/>
      <c r="QC734" s="189"/>
      <c r="QD734" s="189"/>
      <c r="QE734" s="189"/>
      <c r="QF734" s="189"/>
      <c r="QG734" s="189"/>
      <c r="QH734" s="189"/>
      <c r="QI734" s="189"/>
      <c r="QJ734" s="189"/>
      <c r="QK734" s="189"/>
      <c r="QL734" s="189"/>
      <c r="QM734" s="189"/>
      <c r="QN734" s="189"/>
      <c r="QO734" s="189"/>
      <c r="QP734" s="189"/>
      <c r="QQ734" s="189"/>
      <c r="QR734" s="189"/>
      <c r="QS734" s="189"/>
      <c r="QT734" s="189"/>
      <c r="QU734" s="189"/>
      <c r="QV734" s="189"/>
      <c r="QW734" s="189"/>
      <c r="QX734" s="189"/>
      <c r="QY734" s="189"/>
      <c r="QZ734" s="189"/>
      <c r="RA734" s="189"/>
      <c r="RB734" s="189"/>
      <c r="RC734" s="189"/>
      <c r="RD734" s="189"/>
      <c r="RE734" s="189"/>
      <c r="RF734" s="189"/>
      <c r="RG734" s="189"/>
      <c r="RH734" s="189"/>
      <c r="RI734" s="189"/>
      <c r="RJ734" s="189"/>
      <c r="RK734" s="189"/>
      <c r="RL734" s="189"/>
      <c r="RM734" s="189"/>
      <c r="RN734" s="189"/>
      <c r="RO734" s="189"/>
      <c r="RP734" s="189"/>
      <c r="RQ734" s="189"/>
      <c r="RR734" s="189"/>
      <c r="RS734" s="189"/>
      <c r="RT734" s="189"/>
      <c r="RU734" s="189"/>
      <c r="RV734" s="189"/>
      <c r="RW734" s="189"/>
      <c r="RX734" s="189"/>
      <c r="RY734" s="189"/>
      <c r="RZ734" s="189"/>
      <c r="SA734" s="189"/>
      <c r="SB734" s="189"/>
      <c r="SC734" s="189"/>
      <c r="SD734" s="189"/>
      <c r="SE734" s="189"/>
      <c r="SF734" s="189"/>
      <c r="SG734" s="189"/>
      <c r="SH734" s="189"/>
      <c r="SI734" s="189"/>
      <c r="SJ734" s="189"/>
      <c r="SK734" s="189"/>
      <c r="SL734" s="189"/>
      <c r="SM734" s="189"/>
      <c r="SN734" s="189"/>
      <c r="SO734" s="189"/>
      <c r="SP734" s="189"/>
      <c r="SQ734" s="189"/>
      <c r="SR734" s="189"/>
      <c r="SS734" s="189"/>
      <c r="ST734" s="189"/>
      <c r="SU734" s="189"/>
      <c r="SV734" s="189"/>
      <c r="SW734" s="189"/>
      <c r="SX734" s="189"/>
      <c r="SY734" s="189"/>
      <c r="SZ734" s="189"/>
      <c r="TA734" s="189"/>
      <c r="TB734" s="189"/>
      <c r="TC734" s="189"/>
      <c r="TD734" s="189"/>
      <c r="TE734" s="189"/>
      <c r="TF734" s="189"/>
      <c r="TG734" s="189"/>
      <c r="TH734" s="189"/>
      <c r="TI734" s="189"/>
      <c r="TJ734" s="189"/>
      <c r="TK734" s="189"/>
      <c r="TL734" s="189"/>
      <c r="TM734" s="189"/>
      <c r="TN734" s="189"/>
      <c r="TO734" s="189"/>
      <c r="TP734" s="189"/>
      <c r="TQ734" s="189"/>
      <c r="TR734" s="189"/>
      <c r="TS734" s="189"/>
      <c r="TT734" s="189"/>
      <c r="TU734" s="189"/>
      <c r="TV734" s="189"/>
      <c r="TW734" s="189"/>
      <c r="TX734" s="189"/>
      <c r="TY734" s="189"/>
      <c r="TZ734" s="189"/>
      <c r="UA734" s="189"/>
      <c r="UB734" s="189"/>
      <c r="UC734" s="189"/>
      <c r="UD734" s="189"/>
      <c r="UE734" s="189"/>
      <c r="UF734" s="189"/>
      <c r="UG734" s="189"/>
      <c r="UH734" s="189"/>
      <c r="UI734" s="189"/>
      <c r="UJ734" s="189"/>
      <c r="UK734" s="189"/>
      <c r="UL734" s="189"/>
      <c r="UM734" s="189"/>
      <c r="UN734" s="189"/>
      <c r="UO734" s="189"/>
      <c r="UP734" s="189"/>
      <c r="UQ734" s="189"/>
      <c r="UR734" s="189"/>
      <c r="US734" s="189"/>
      <c r="UT734" s="189"/>
      <c r="UU734" s="189"/>
      <c r="UV734" s="189"/>
      <c r="UW734" s="189"/>
      <c r="UX734" s="189"/>
      <c r="UY734" s="189"/>
      <c r="UZ734" s="189"/>
      <c r="VA734" s="189"/>
      <c r="VB734" s="189"/>
      <c r="VC734" s="189"/>
      <c r="VD734" s="189"/>
      <c r="VE734" s="189"/>
      <c r="VF734" s="189"/>
      <c r="VG734" s="189"/>
      <c r="VH734" s="189"/>
      <c r="VI734" s="189"/>
      <c r="VJ734" s="189"/>
      <c r="VK734" s="189"/>
      <c r="VL734" s="189"/>
      <c r="VM734" s="189"/>
      <c r="VN734" s="189"/>
      <c r="VO734" s="189"/>
      <c r="VP734" s="189"/>
      <c r="VQ734" s="189"/>
      <c r="VR734" s="189"/>
      <c r="VS734" s="189"/>
      <c r="VT734" s="189"/>
      <c r="VU734" s="189"/>
      <c r="VV734" s="189"/>
      <c r="VW734" s="189"/>
      <c r="VX734" s="189"/>
      <c r="VY734" s="189"/>
      <c r="VZ734" s="189"/>
      <c r="WA734" s="189"/>
      <c r="WB734" s="189"/>
      <c r="WC734" s="189"/>
      <c r="WD734" s="189"/>
      <c r="WE734" s="189"/>
      <c r="WF734" s="189"/>
      <c r="WG734" s="189"/>
      <c r="WH734" s="189"/>
    </row>
    <row r="735" spans="1:606" s="224" customFormat="1" ht="27" customHeight="1" thickBot="1">
      <c r="A735" s="243" t="s">
        <v>1540</v>
      </c>
      <c r="B735" s="244"/>
      <c r="C735" s="244"/>
      <c r="D735" s="244"/>
      <c r="E735" s="244"/>
      <c r="F735" s="244"/>
      <c r="G735" s="244"/>
      <c r="H735" s="244"/>
      <c r="I735" s="244"/>
      <c r="J735" s="244"/>
      <c r="K735" s="244"/>
      <c r="L735" s="244"/>
      <c r="M735" s="244"/>
      <c r="N735" s="244"/>
      <c r="O735" s="244"/>
      <c r="P735" s="244"/>
      <c r="Q735" s="244"/>
      <c r="R735" s="244"/>
      <c r="S735" s="245"/>
    </row>
    <row r="736" spans="1:606" s="227" customFormat="1" ht="15" customHeight="1">
      <c r="A736" s="976">
        <v>792</v>
      </c>
      <c r="B736" s="228"/>
      <c r="C736" s="588"/>
      <c r="D736" s="225"/>
      <c r="E736" s="660"/>
      <c r="F736" s="846"/>
      <c r="G736" s="846"/>
      <c r="H736" s="846"/>
      <c r="I736" s="553"/>
      <c r="J736" s="553"/>
      <c r="K736" s="554"/>
      <c r="L736" s="555"/>
      <c r="M736" s="556">
        <f>M737+M747+M757+M763+M742+M761+M744+M759+M753+M755</f>
        <v>86807000</v>
      </c>
      <c r="N736" s="556">
        <f t="shared" ref="N736:R736" si="145">N737+N747+N757+N763+N742+N761+N744+N759+N753+N755</f>
        <v>86786211.329999998</v>
      </c>
      <c r="O736" s="556">
        <f>O737+O747+O757+O763+O742+O761+O744+O759+O753+O755</f>
        <v>56898260</v>
      </c>
      <c r="P736" s="556">
        <f t="shared" si="145"/>
        <v>54711900</v>
      </c>
      <c r="Q736" s="556">
        <f t="shared" si="145"/>
        <v>165638000</v>
      </c>
      <c r="R736" s="556">
        <f t="shared" si="145"/>
        <v>165638000</v>
      </c>
      <c r="S736" s="977"/>
      <c r="T736" s="226"/>
    </row>
    <row r="737" spans="1:20" s="227" customFormat="1" ht="15.75" customHeight="1">
      <c r="A737" s="978"/>
      <c r="B737" s="235" t="s">
        <v>20</v>
      </c>
      <c r="C737" s="589" t="s">
        <v>21</v>
      </c>
      <c r="D737" s="246" t="s">
        <v>1541</v>
      </c>
      <c r="E737" s="661" t="s">
        <v>1542</v>
      </c>
      <c r="F737" s="847" t="s">
        <v>52</v>
      </c>
      <c r="G737" s="847" t="s">
        <v>1543</v>
      </c>
      <c r="H737" s="847" t="s">
        <v>25</v>
      </c>
      <c r="I737" s="553" t="s">
        <v>26</v>
      </c>
      <c r="J737" s="553" t="s">
        <v>431</v>
      </c>
      <c r="K737" s="554">
        <v>9990000110</v>
      </c>
      <c r="L737" s="555" t="s">
        <v>29</v>
      </c>
      <c r="M737" s="556">
        <f>M738</f>
        <v>9299900</v>
      </c>
      <c r="N737" s="556">
        <f t="shared" ref="N737:R737" si="146">N738</f>
        <v>9296542.4399999995</v>
      </c>
      <c r="O737" s="556">
        <f t="shared" si="146"/>
        <v>9405900</v>
      </c>
      <c r="P737" s="556">
        <f t="shared" si="146"/>
        <v>9405900</v>
      </c>
      <c r="Q737" s="556">
        <f t="shared" si="146"/>
        <v>9405900</v>
      </c>
      <c r="R737" s="556">
        <f t="shared" si="146"/>
        <v>9405900</v>
      </c>
      <c r="S737" s="977">
        <v>3</v>
      </c>
      <c r="T737" s="226"/>
    </row>
    <row r="738" spans="1:20" s="227" customFormat="1" ht="17.25" customHeight="1">
      <c r="A738" s="978"/>
      <c r="B738" s="237"/>
      <c r="C738" s="589"/>
      <c r="D738" s="246"/>
      <c r="E738" s="661"/>
      <c r="F738" s="847"/>
      <c r="G738" s="847"/>
      <c r="H738" s="847"/>
      <c r="I738" s="557" t="s">
        <v>26</v>
      </c>
      <c r="J738" s="557" t="s">
        <v>431</v>
      </c>
      <c r="K738" s="558">
        <v>9990000110</v>
      </c>
      <c r="L738" s="558" t="s">
        <v>1544</v>
      </c>
      <c r="M738" s="559">
        <f>M739+M740+M741</f>
        <v>9299900</v>
      </c>
      <c r="N738" s="559">
        <f>N739+N740+N741</f>
        <v>9296542.4399999995</v>
      </c>
      <c r="O738" s="559">
        <f t="shared" ref="O738:R738" si="147">O739+O740+O741</f>
        <v>9405900</v>
      </c>
      <c r="P738" s="559">
        <f t="shared" si="147"/>
        <v>9405900</v>
      </c>
      <c r="Q738" s="559">
        <f t="shared" si="147"/>
        <v>9405900</v>
      </c>
      <c r="R738" s="559">
        <f t="shared" si="147"/>
        <v>9405900</v>
      </c>
      <c r="S738" s="979"/>
    </row>
    <row r="739" spans="1:20" s="227" customFormat="1" ht="21" customHeight="1">
      <c r="A739" s="978"/>
      <c r="B739" s="237"/>
      <c r="C739" s="589"/>
      <c r="D739" s="246"/>
      <c r="E739" s="661"/>
      <c r="F739" s="847"/>
      <c r="G739" s="847"/>
      <c r="H739" s="847"/>
      <c r="I739" s="557" t="s">
        <v>26</v>
      </c>
      <c r="J739" s="557" t="s">
        <v>431</v>
      </c>
      <c r="K739" s="558">
        <v>9990000110</v>
      </c>
      <c r="L739" s="558" t="s">
        <v>30</v>
      </c>
      <c r="M739" s="559">
        <v>7153600</v>
      </c>
      <c r="N739" s="559">
        <v>7151242.0999999996</v>
      </c>
      <c r="O739" s="560">
        <v>7224200</v>
      </c>
      <c r="P739" s="560">
        <v>7224200</v>
      </c>
      <c r="Q739" s="560">
        <v>7224200</v>
      </c>
      <c r="R739" s="560">
        <v>7224200</v>
      </c>
      <c r="S739" s="979"/>
    </row>
    <row r="740" spans="1:20" s="227" customFormat="1" ht="45" customHeight="1">
      <c r="A740" s="978"/>
      <c r="B740" s="237"/>
      <c r="C740" s="589"/>
      <c r="D740" s="246"/>
      <c r="E740" s="661"/>
      <c r="F740" s="847"/>
      <c r="G740" s="847"/>
      <c r="H740" s="847"/>
      <c r="I740" s="557" t="s">
        <v>26</v>
      </c>
      <c r="J740" s="557" t="s">
        <v>431</v>
      </c>
      <c r="K740" s="558">
        <v>9990000110</v>
      </c>
      <c r="L740" s="558" t="s">
        <v>31</v>
      </c>
      <c r="M740" s="559">
        <v>2146300</v>
      </c>
      <c r="N740" s="559">
        <v>2145300.34</v>
      </c>
      <c r="O740" s="560">
        <v>2181700</v>
      </c>
      <c r="P740" s="560">
        <v>2181700</v>
      </c>
      <c r="Q740" s="560">
        <v>2181700</v>
      </c>
      <c r="R740" s="560">
        <v>2181700</v>
      </c>
      <c r="S740" s="979"/>
    </row>
    <row r="741" spans="1:20" s="227" customFormat="1" ht="66.75" customHeight="1">
      <c r="A741" s="978"/>
      <c r="B741" s="237"/>
      <c r="C741" s="589"/>
      <c r="D741" s="246"/>
      <c r="E741" s="661"/>
      <c r="F741" s="847"/>
      <c r="G741" s="847"/>
      <c r="H741" s="847"/>
      <c r="I741" s="557" t="s">
        <v>26</v>
      </c>
      <c r="J741" s="557" t="s">
        <v>431</v>
      </c>
      <c r="K741" s="558">
        <v>9990000110</v>
      </c>
      <c r="L741" s="558" t="s">
        <v>57</v>
      </c>
      <c r="M741" s="559"/>
      <c r="N741" s="559"/>
      <c r="O741" s="560"/>
      <c r="P741" s="560"/>
      <c r="Q741" s="560"/>
      <c r="R741" s="560"/>
      <c r="S741" s="979"/>
    </row>
    <row r="742" spans="1:20" s="227" customFormat="1" ht="15" customHeight="1">
      <c r="A742" s="978"/>
      <c r="B742" s="246" t="s">
        <v>32</v>
      </c>
      <c r="C742" s="589" t="s">
        <v>1545</v>
      </c>
      <c r="D742" s="246" t="s">
        <v>1541</v>
      </c>
      <c r="E742" s="662" t="s">
        <v>1546</v>
      </c>
      <c r="F742" s="847" t="s">
        <v>52</v>
      </c>
      <c r="G742" s="848" t="s">
        <v>1547</v>
      </c>
      <c r="H742" s="847" t="s">
        <v>25</v>
      </c>
      <c r="I742" s="557" t="s">
        <v>26</v>
      </c>
      <c r="J742" s="557" t="s">
        <v>431</v>
      </c>
      <c r="K742" s="558">
        <v>9990000190</v>
      </c>
      <c r="L742" s="558" t="s">
        <v>29</v>
      </c>
      <c r="M742" s="559">
        <f>M743</f>
        <v>700</v>
      </c>
      <c r="N742" s="559">
        <f t="shared" ref="N742:R742" si="148">N743</f>
        <v>2.13</v>
      </c>
      <c r="O742" s="559">
        <f t="shared" si="148"/>
        <v>1000</v>
      </c>
      <c r="P742" s="559">
        <f t="shared" si="148"/>
        <v>1000</v>
      </c>
      <c r="Q742" s="559">
        <f t="shared" si="148"/>
        <v>1000</v>
      </c>
      <c r="R742" s="559">
        <f t="shared" si="148"/>
        <v>1000</v>
      </c>
      <c r="S742" s="979">
        <v>3</v>
      </c>
    </row>
    <row r="743" spans="1:20" s="227" customFormat="1" ht="82.5" customHeight="1">
      <c r="A743" s="978"/>
      <c r="B743" s="246"/>
      <c r="C743" s="589"/>
      <c r="D743" s="246"/>
      <c r="E743" s="662"/>
      <c r="F743" s="847"/>
      <c r="G743" s="848"/>
      <c r="H743" s="847"/>
      <c r="I743" s="557" t="s">
        <v>26</v>
      </c>
      <c r="J743" s="557" t="s">
        <v>431</v>
      </c>
      <c r="K743" s="558">
        <v>9990000190</v>
      </c>
      <c r="L743" s="558" t="s">
        <v>38</v>
      </c>
      <c r="M743" s="559">
        <v>700</v>
      </c>
      <c r="N743" s="559">
        <v>2.13</v>
      </c>
      <c r="O743" s="560">
        <v>1000</v>
      </c>
      <c r="P743" s="560">
        <v>1000</v>
      </c>
      <c r="Q743" s="560">
        <v>1000</v>
      </c>
      <c r="R743" s="560">
        <v>1000</v>
      </c>
      <c r="S743" s="979"/>
    </row>
    <row r="744" spans="1:20" s="227" customFormat="1" ht="82.5" customHeight="1">
      <c r="A744" s="978"/>
      <c r="B744" s="235" t="s">
        <v>1548</v>
      </c>
      <c r="C744" s="590" t="s">
        <v>1488</v>
      </c>
      <c r="D744" s="235" t="s">
        <v>1541</v>
      </c>
      <c r="E744" s="663" t="s">
        <v>75</v>
      </c>
      <c r="F744" s="849" t="s">
        <v>52</v>
      </c>
      <c r="G744" s="850">
        <v>45488</v>
      </c>
      <c r="H744" s="851" t="s">
        <v>72</v>
      </c>
      <c r="I744" s="553" t="s">
        <v>26</v>
      </c>
      <c r="J744" s="553" t="s">
        <v>431</v>
      </c>
      <c r="K744" s="558" t="s">
        <v>73</v>
      </c>
      <c r="L744" s="555" t="s">
        <v>29</v>
      </c>
      <c r="M744" s="560">
        <f t="shared" ref="M744:N744" si="149">M745+M746</f>
        <v>231800</v>
      </c>
      <c r="N744" s="560">
        <f t="shared" si="149"/>
        <v>231800</v>
      </c>
      <c r="O744" s="560"/>
      <c r="P744" s="560"/>
      <c r="Q744" s="560"/>
      <c r="R744" s="560"/>
      <c r="S744" s="979">
        <v>3</v>
      </c>
    </row>
    <row r="745" spans="1:20" s="227" customFormat="1" ht="82.5" customHeight="1">
      <c r="A745" s="978"/>
      <c r="B745" s="237"/>
      <c r="C745" s="591"/>
      <c r="D745" s="237"/>
      <c r="E745" s="664"/>
      <c r="F745" s="852"/>
      <c r="G745" s="853"/>
      <c r="H745" s="854"/>
      <c r="I745" s="557" t="s">
        <v>26</v>
      </c>
      <c r="J745" s="557" t="s">
        <v>431</v>
      </c>
      <c r="K745" s="558" t="s">
        <v>73</v>
      </c>
      <c r="L745" s="558" t="s">
        <v>30</v>
      </c>
      <c r="M745" s="559">
        <v>177900</v>
      </c>
      <c r="N745" s="559">
        <v>177900</v>
      </c>
      <c r="O745" s="560"/>
      <c r="P745" s="560"/>
      <c r="Q745" s="560"/>
      <c r="R745" s="560"/>
      <c r="S745" s="979"/>
    </row>
    <row r="746" spans="1:20" s="227" customFormat="1" ht="82.5" customHeight="1">
      <c r="A746" s="978"/>
      <c r="B746" s="236"/>
      <c r="C746" s="592"/>
      <c r="D746" s="236"/>
      <c r="E746" s="665"/>
      <c r="F746" s="855"/>
      <c r="G746" s="856"/>
      <c r="H746" s="857"/>
      <c r="I746" s="557" t="s">
        <v>26</v>
      </c>
      <c r="J746" s="557" t="s">
        <v>431</v>
      </c>
      <c r="K746" s="558" t="s">
        <v>73</v>
      </c>
      <c r="L746" s="558" t="s">
        <v>31</v>
      </c>
      <c r="M746" s="559">
        <v>53900</v>
      </c>
      <c r="N746" s="559">
        <v>53900</v>
      </c>
      <c r="O746" s="560"/>
      <c r="P746" s="560"/>
      <c r="Q746" s="560"/>
      <c r="R746" s="560"/>
      <c r="S746" s="979"/>
    </row>
    <row r="747" spans="1:20" s="229" customFormat="1" ht="42" customHeight="1">
      <c r="A747" s="978"/>
      <c r="B747" s="278" t="s">
        <v>802</v>
      </c>
      <c r="C747" s="593" t="s">
        <v>1549</v>
      </c>
      <c r="D747" s="279" t="s">
        <v>1541</v>
      </c>
      <c r="E747" s="661" t="s">
        <v>1550</v>
      </c>
      <c r="F747" s="847" t="s">
        <v>52</v>
      </c>
      <c r="G747" s="847" t="s">
        <v>1551</v>
      </c>
      <c r="H747" s="847" t="s">
        <v>25</v>
      </c>
      <c r="I747" s="561" t="s">
        <v>26</v>
      </c>
      <c r="J747" s="561" t="s">
        <v>431</v>
      </c>
      <c r="K747" s="561" t="s">
        <v>1552</v>
      </c>
      <c r="L747" s="561" t="s">
        <v>29</v>
      </c>
      <c r="M747" s="562">
        <f>M748+M749+M750+M751+M752</f>
        <v>8472200</v>
      </c>
      <c r="N747" s="562">
        <f>N748+N749+N750+N751+N752</f>
        <v>8456985.5500000007</v>
      </c>
      <c r="O747" s="562">
        <f t="shared" ref="O747:R747" si="150">O748+O749+O750+O751+O752</f>
        <v>8057400</v>
      </c>
      <c r="P747" s="562">
        <f t="shared" si="150"/>
        <v>7897100</v>
      </c>
      <c r="Q747" s="562">
        <f t="shared" si="150"/>
        <v>7897100</v>
      </c>
      <c r="R747" s="562">
        <f t="shared" si="150"/>
        <v>7897100</v>
      </c>
      <c r="S747" s="979">
        <v>3</v>
      </c>
    </row>
    <row r="748" spans="1:20" s="227" customFormat="1" ht="12" customHeight="1">
      <c r="A748" s="978"/>
      <c r="B748" s="278"/>
      <c r="C748" s="593"/>
      <c r="D748" s="279"/>
      <c r="E748" s="661"/>
      <c r="F748" s="847"/>
      <c r="G748" s="847"/>
      <c r="H748" s="847"/>
      <c r="I748" s="558" t="s">
        <v>26</v>
      </c>
      <c r="J748" s="558" t="s">
        <v>431</v>
      </c>
      <c r="K748" s="558" t="s">
        <v>1552</v>
      </c>
      <c r="L748" s="563" t="s">
        <v>154</v>
      </c>
      <c r="M748" s="559">
        <v>5970000</v>
      </c>
      <c r="N748" s="559">
        <v>5967371.2300000004</v>
      </c>
      <c r="O748" s="560">
        <v>5856200</v>
      </c>
      <c r="P748" s="560">
        <v>5856200</v>
      </c>
      <c r="Q748" s="560">
        <v>5856200</v>
      </c>
      <c r="R748" s="560">
        <v>5856200</v>
      </c>
      <c r="S748" s="979"/>
    </row>
    <row r="749" spans="1:20" s="227" customFormat="1" ht="12" customHeight="1">
      <c r="A749" s="978"/>
      <c r="B749" s="278"/>
      <c r="C749" s="593"/>
      <c r="D749" s="279"/>
      <c r="E749" s="661"/>
      <c r="F749" s="847"/>
      <c r="G749" s="847"/>
      <c r="H749" s="847"/>
      <c r="I749" s="558" t="s">
        <v>26</v>
      </c>
      <c r="J749" s="558" t="s">
        <v>431</v>
      </c>
      <c r="K749" s="558" t="s">
        <v>1552</v>
      </c>
      <c r="L749" s="563" t="s">
        <v>156</v>
      </c>
      <c r="M749" s="559"/>
      <c r="N749" s="559"/>
      <c r="O749" s="560"/>
      <c r="P749" s="560"/>
      <c r="Q749" s="560"/>
      <c r="R749" s="560"/>
      <c r="S749" s="979"/>
    </row>
    <row r="750" spans="1:20" s="227" customFormat="1" ht="12" customHeight="1">
      <c r="A750" s="978"/>
      <c r="B750" s="278"/>
      <c r="C750" s="593"/>
      <c r="D750" s="279"/>
      <c r="E750" s="661"/>
      <c r="F750" s="847"/>
      <c r="G750" s="847"/>
      <c r="H750" s="847"/>
      <c r="I750" s="558" t="s">
        <v>26</v>
      </c>
      <c r="J750" s="558" t="s">
        <v>431</v>
      </c>
      <c r="K750" s="558" t="s">
        <v>1552</v>
      </c>
      <c r="L750" s="563" t="s">
        <v>155</v>
      </c>
      <c r="M750" s="559">
        <v>1785900</v>
      </c>
      <c r="N750" s="559">
        <v>1774147.82</v>
      </c>
      <c r="O750" s="560">
        <v>1768600</v>
      </c>
      <c r="P750" s="560">
        <v>1768600</v>
      </c>
      <c r="Q750" s="560">
        <v>1768600</v>
      </c>
      <c r="R750" s="560">
        <v>1768600</v>
      </c>
      <c r="S750" s="979"/>
    </row>
    <row r="751" spans="1:20" s="227" customFormat="1" ht="12" customHeight="1">
      <c r="A751" s="978"/>
      <c r="B751" s="278"/>
      <c r="C751" s="593"/>
      <c r="D751" s="279"/>
      <c r="E751" s="661"/>
      <c r="F751" s="847"/>
      <c r="G751" s="847"/>
      <c r="H751" s="847"/>
      <c r="I751" s="558" t="s">
        <v>26</v>
      </c>
      <c r="J751" s="558" t="s">
        <v>431</v>
      </c>
      <c r="K751" s="558" t="s">
        <v>1552</v>
      </c>
      <c r="L751" s="563" t="s">
        <v>37</v>
      </c>
      <c r="M751" s="559">
        <v>715500</v>
      </c>
      <c r="N751" s="559">
        <v>715466.5</v>
      </c>
      <c r="O751" s="560">
        <v>431600</v>
      </c>
      <c r="P751" s="560">
        <v>271300</v>
      </c>
      <c r="Q751" s="560">
        <v>271300</v>
      </c>
      <c r="R751" s="560">
        <v>271300</v>
      </c>
      <c r="S751" s="979"/>
    </row>
    <row r="752" spans="1:20" s="227" customFormat="1" ht="40.5" customHeight="1">
      <c r="A752" s="978"/>
      <c r="B752" s="278"/>
      <c r="C752" s="593"/>
      <c r="D752" s="279"/>
      <c r="E752" s="661"/>
      <c r="F752" s="847"/>
      <c r="G752" s="847"/>
      <c r="H752" s="847"/>
      <c r="I752" s="558" t="s">
        <v>26</v>
      </c>
      <c r="J752" s="558" t="s">
        <v>431</v>
      </c>
      <c r="K752" s="558" t="s">
        <v>1552</v>
      </c>
      <c r="L752" s="563" t="s">
        <v>38</v>
      </c>
      <c r="M752" s="559">
        <v>800</v>
      </c>
      <c r="N752" s="559"/>
      <c r="O752" s="560">
        <v>1000</v>
      </c>
      <c r="P752" s="560">
        <v>1000</v>
      </c>
      <c r="Q752" s="560">
        <v>1000</v>
      </c>
      <c r="R752" s="560">
        <v>1000</v>
      </c>
      <c r="S752" s="979"/>
    </row>
    <row r="753" spans="1:19" s="229" customFormat="1" ht="40.5" customHeight="1">
      <c r="A753" s="978"/>
      <c r="B753" s="238" t="s">
        <v>1052</v>
      </c>
      <c r="C753" s="594" t="s">
        <v>1553</v>
      </c>
      <c r="D753" s="238" t="s">
        <v>1541</v>
      </c>
      <c r="E753" s="666" t="s">
        <v>1554</v>
      </c>
      <c r="F753" s="849" t="s">
        <v>52</v>
      </c>
      <c r="G753" s="849" t="s">
        <v>1555</v>
      </c>
      <c r="H753" s="849" t="s">
        <v>25</v>
      </c>
      <c r="I753" s="561" t="s">
        <v>26</v>
      </c>
      <c r="J753" s="561" t="s">
        <v>431</v>
      </c>
      <c r="K753" s="561" t="s">
        <v>100</v>
      </c>
      <c r="L753" s="564" t="s">
        <v>29</v>
      </c>
      <c r="M753" s="559">
        <f>M754</f>
        <v>244200</v>
      </c>
      <c r="N753" s="559">
        <f>N754</f>
        <v>244193.75</v>
      </c>
      <c r="O753" s="560"/>
      <c r="P753" s="560"/>
      <c r="Q753" s="560"/>
      <c r="R753" s="560"/>
      <c r="S753" s="980">
        <v>3</v>
      </c>
    </row>
    <row r="754" spans="1:19" s="229" customFormat="1" ht="81" customHeight="1">
      <c r="A754" s="978"/>
      <c r="B754" s="239"/>
      <c r="C754" s="595"/>
      <c r="D754" s="239"/>
      <c r="E754" s="667"/>
      <c r="F754" s="855"/>
      <c r="G754" s="855"/>
      <c r="H754" s="855"/>
      <c r="I754" s="561" t="s">
        <v>26</v>
      </c>
      <c r="J754" s="561" t="s">
        <v>431</v>
      </c>
      <c r="K754" s="561" t="s">
        <v>100</v>
      </c>
      <c r="L754" s="564" t="s">
        <v>101</v>
      </c>
      <c r="M754" s="559">
        <v>244200</v>
      </c>
      <c r="N754" s="559">
        <v>244193.75</v>
      </c>
      <c r="O754" s="560"/>
      <c r="P754" s="560"/>
      <c r="Q754" s="560"/>
      <c r="R754" s="560"/>
      <c r="S754" s="981"/>
    </row>
    <row r="755" spans="1:19" s="229" customFormat="1" ht="40.5" customHeight="1">
      <c r="A755" s="978"/>
      <c r="B755" s="238" t="s">
        <v>1056</v>
      </c>
      <c r="C755" s="594" t="s">
        <v>1556</v>
      </c>
      <c r="D755" s="238" t="s">
        <v>1541</v>
      </c>
      <c r="E755" s="666" t="s">
        <v>1557</v>
      </c>
      <c r="F755" s="849" t="s">
        <v>52</v>
      </c>
      <c r="G755" s="849" t="s">
        <v>1558</v>
      </c>
      <c r="H755" s="849" t="s">
        <v>25</v>
      </c>
      <c r="I755" s="565" t="s">
        <v>26</v>
      </c>
      <c r="J755" s="565" t="s">
        <v>88</v>
      </c>
      <c r="K755" s="565" t="s">
        <v>1559</v>
      </c>
      <c r="L755" s="564" t="s">
        <v>29</v>
      </c>
      <c r="M755" s="560">
        <f t="shared" ref="M755:N755" si="151">M756</f>
        <v>0</v>
      </c>
      <c r="N755" s="560">
        <f t="shared" si="151"/>
        <v>0</v>
      </c>
      <c r="O755" s="560">
        <f>O756</f>
        <v>6469960</v>
      </c>
      <c r="P755" s="560">
        <f t="shared" ref="P755:Q755" si="152">P756</f>
        <v>3882900</v>
      </c>
      <c r="Q755" s="560">
        <f t="shared" si="152"/>
        <v>114076000</v>
      </c>
      <c r="R755" s="560">
        <f>R756</f>
        <v>114076000</v>
      </c>
      <c r="S755" s="980">
        <v>3</v>
      </c>
    </row>
    <row r="756" spans="1:19" s="229" customFormat="1" ht="97.5" customHeight="1">
      <c r="A756" s="978"/>
      <c r="B756" s="239"/>
      <c r="C756" s="595"/>
      <c r="D756" s="239"/>
      <c r="E756" s="667"/>
      <c r="F756" s="855"/>
      <c r="G756" s="855"/>
      <c r="H756" s="855"/>
      <c r="I756" s="565" t="s">
        <v>26</v>
      </c>
      <c r="J756" s="565" t="s">
        <v>88</v>
      </c>
      <c r="K756" s="565" t="s">
        <v>1559</v>
      </c>
      <c r="L756" s="564" t="s">
        <v>84</v>
      </c>
      <c r="M756" s="559"/>
      <c r="N756" s="559"/>
      <c r="O756" s="560">
        <v>6469960</v>
      </c>
      <c r="P756" s="560">
        <v>3882900</v>
      </c>
      <c r="Q756" s="560">
        <v>114076000</v>
      </c>
      <c r="R756" s="560">
        <v>114076000</v>
      </c>
      <c r="S756" s="981"/>
    </row>
    <row r="757" spans="1:19" s="227" customFormat="1" ht="60.75" customHeight="1">
      <c r="A757" s="978"/>
      <c r="B757" s="235" t="s">
        <v>61</v>
      </c>
      <c r="C757" s="590" t="s">
        <v>1560</v>
      </c>
      <c r="D757" s="235" t="s">
        <v>1541</v>
      </c>
      <c r="E757" s="668" t="s">
        <v>1561</v>
      </c>
      <c r="F757" s="851" t="s">
        <v>52</v>
      </c>
      <c r="G757" s="858">
        <v>43615</v>
      </c>
      <c r="H757" s="851" t="s">
        <v>25</v>
      </c>
      <c r="I757" s="554" t="s">
        <v>251</v>
      </c>
      <c r="J757" s="554" t="s">
        <v>26</v>
      </c>
      <c r="K757" s="554" t="s">
        <v>1562</v>
      </c>
      <c r="L757" s="554" t="s">
        <v>29</v>
      </c>
      <c r="M757" s="562">
        <f>M758</f>
        <v>4497000</v>
      </c>
      <c r="N757" s="562">
        <f>N758</f>
        <v>4497000</v>
      </c>
      <c r="O757" s="566">
        <f t="shared" ref="O757:R759" si="153">O758</f>
        <v>9397000</v>
      </c>
      <c r="P757" s="566">
        <f t="shared" si="153"/>
        <v>8927000</v>
      </c>
      <c r="Q757" s="566">
        <f t="shared" si="153"/>
        <v>8927000</v>
      </c>
      <c r="R757" s="566">
        <f t="shared" si="153"/>
        <v>8927000</v>
      </c>
      <c r="S757" s="979">
        <v>3</v>
      </c>
    </row>
    <row r="758" spans="1:19" s="227" customFormat="1" ht="18.75" customHeight="1">
      <c r="A758" s="978"/>
      <c r="B758" s="237"/>
      <c r="C758" s="591"/>
      <c r="D758" s="237"/>
      <c r="E758" s="669"/>
      <c r="F758" s="854"/>
      <c r="G758" s="859"/>
      <c r="H758" s="854"/>
      <c r="I758" s="558" t="s">
        <v>251</v>
      </c>
      <c r="J758" s="558" t="s">
        <v>26</v>
      </c>
      <c r="K758" s="558" t="s">
        <v>1562</v>
      </c>
      <c r="L758" s="558" t="s">
        <v>1563</v>
      </c>
      <c r="M758" s="560">
        <v>4497000</v>
      </c>
      <c r="N758" s="560">
        <v>4497000</v>
      </c>
      <c r="O758" s="560">
        <v>9397000</v>
      </c>
      <c r="P758" s="560">
        <v>8927000</v>
      </c>
      <c r="Q758" s="560">
        <v>8927000</v>
      </c>
      <c r="R758" s="560">
        <v>8927000</v>
      </c>
      <c r="S758" s="979"/>
    </row>
    <row r="759" spans="1:19" s="227" customFormat="1" ht="18.75" customHeight="1">
      <c r="A759" s="978"/>
      <c r="B759" s="237"/>
      <c r="C759" s="591"/>
      <c r="D759" s="237"/>
      <c r="E759" s="669"/>
      <c r="F759" s="854"/>
      <c r="G759" s="859"/>
      <c r="H759" s="854"/>
      <c r="I759" s="554" t="s">
        <v>251</v>
      </c>
      <c r="J759" s="554" t="s">
        <v>26</v>
      </c>
      <c r="K759" s="554" t="s">
        <v>1564</v>
      </c>
      <c r="L759" s="554" t="s">
        <v>29</v>
      </c>
      <c r="M759" s="562">
        <f>M760</f>
        <v>2062000</v>
      </c>
      <c r="N759" s="562">
        <f>N760</f>
        <v>2062000</v>
      </c>
      <c r="O759" s="566">
        <f t="shared" si="153"/>
        <v>418000</v>
      </c>
      <c r="P759" s="566">
        <f t="shared" si="153"/>
        <v>1449000</v>
      </c>
      <c r="Q759" s="566">
        <f t="shared" si="153"/>
        <v>2182000</v>
      </c>
      <c r="R759" s="566">
        <f t="shared" si="153"/>
        <v>2182000</v>
      </c>
      <c r="S759" s="979"/>
    </row>
    <row r="760" spans="1:19" s="227" customFormat="1" ht="29.25" customHeight="1">
      <c r="A760" s="978"/>
      <c r="B760" s="237"/>
      <c r="C760" s="591"/>
      <c r="D760" s="237"/>
      <c r="E760" s="669"/>
      <c r="F760" s="854"/>
      <c r="G760" s="859"/>
      <c r="H760" s="854"/>
      <c r="I760" s="558" t="s">
        <v>251</v>
      </c>
      <c r="J760" s="558" t="s">
        <v>26</v>
      </c>
      <c r="K760" s="558" t="s">
        <v>1564</v>
      </c>
      <c r="L760" s="558" t="s">
        <v>1563</v>
      </c>
      <c r="M760" s="560">
        <v>2062000</v>
      </c>
      <c r="N760" s="560">
        <v>2062000</v>
      </c>
      <c r="O760" s="560">
        <v>418000</v>
      </c>
      <c r="P760" s="560">
        <v>1449000</v>
      </c>
      <c r="Q760" s="560">
        <v>2182000</v>
      </c>
      <c r="R760" s="560">
        <v>2182000</v>
      </c>
      <c r="S760" s="979"/>
    </row>
    <row r="761" spans="1:19" s="227" customFormat="1" ht="18.75" customHeight="1">
      <c r="A761" s="978"/>
      <c r="B761" s="235" t="s">
        <v>1060</v>
      </c>
      <c r="C761" s="590" t="s">
        <v>1488</v>
      </c>
      <c r="D761" s="235" t="s">
        <v>1541</v>
      </c>
      <c r="E761" s="670" t="s">
        <v>75</v>
      </c>
      <c r="F761" s="849" t="s">
        <v>52</v>
      </c>
      <c r="G761" s="860">
        <v>45488</v>
      </c>
      <c r="H761" s="851" t="s">
        <v>72</v>
      </c>
      <c r="I761" s="554" t="s">
        <v>251</v>
      </c>
      <c r="J761" s="554" t="s">
        <v>27</v>
      </c>
      <c r="K761" s="558" t="s">
        <v>73</v>
      </c>
      <c r="L761" s="554" t="s">
        <v>1565</v>
      </c>
      <c r="M761" s="567">
        <f>M762</f>
        <v>954100</v>
      </c>
      <c r="N761" s="567">
        <f>N762</f>
        <v>954100</v>
      </c>
      <c r="O761" s="567"/>
      <c r="P761" s="560"/>
      <c r="Q761" s="560"/>
      <c r="R761" s="560"/>
      <c r="S761" s="979">
        <v>3</v>
      </c>
    </row>
    <row r="762" spans="1:19" s="227" customFormat="1" ht="213.75" customHeight="1">
      <c r="A762" s="978"/>
      <c r="B762" s="236"/>
      <c r="C762" s="592"/>
      <c r="D762" s="236"/>
      <c r="E762" s="671"/>
      <c r="F762" s="855"/>
      <c r="G762" s="861"/>
      <c r="H762" s="857"/>
      <c r="I762" s="554" t="s">
        <v>251</v>
      </c>
      <c r="J762" s="554" t="s">
        <v>27</v>
      </c>
      <c r="K762" s="558" t="s">
        <v>73</v>
      </c>
      <c r="L762" s="554" t="s">
        <v>201</v>
      </c>
      <c r="M762" s="567">
        <v>954100</v>
      </c>
      <c r="N762" s="567">
        <v>954100</v>
      </c>
      <c r="O762" s="567"/>
      <c r="P762" s="560"/>
      <c r="Q762" s="560"/>
      <c r="R762" s="560"/>
      <c r="S762" s="979"/>
    </row>
    <row r="763" spans="1:19" s="227" customFormat="1" ht="139.5" customHeight="1">
      <c r="A763" s="978"/>
      <c r="B763" s="235" t="s">
        <v>607</v>
      </c>
      <c r="C763" s="596" t="s">
        <v>1566</v>
      </c>
      <c r="D763" s="235" t="s">
        <v>1541</v>
      </c>
      <c r="E763" s="672" t="s">
        <v>1567</v>
      </c>
      <c r="F763" s="862" t="s">
        <v>52</v>
      </c>
      <c r="G763" s="863">
        <v>43615</v>
      </c>
      <c r="H763" s="864" t="s">
        <v>25</v>
      </c>
      <c r="I763" s="568" t="s">
        <v>251</v>
      </c>
      <c r="J763" s="568" t="s">
        <v>27</v>
      </c>
      <c r="K763" s="569" t="s">
        <v>1568</v>
      </c>
      <c r="L763" s="570" t="s">
        <v>201</v>
      </c>
      <c r="M763" s="571">
        <v>61045100</v>
      </c>
      <c r="N763" s="571">
        <v>61043587.460000001</v>
      </c>
      <c r="O763" s="572">
        <v>23149000</v>
      </c>
      <c r="P763" s="572">
        <v>23149000</v>
      </c>
      <c r="Q763" s="571">
        <v>23149000</v>
      </c>
      <c r="R763" s="571">
        <v>23149000</v>
      </c>
      <c r="S763" s="980">
        <v>3</v>
      </c>
    </row>
    <row r="764" spans="1:19" s="227" customFormat="1" ht="134.25" customHeight="1" thickBot="1">
      <c r="A764" s="982"/>
      <c r="B764" s="983"/>
      <c r="C764" s="984"/>
      <c r="D764" s="983"/>
      <c r="E764" s="985" t="s">
        <v>1569</v>
      </c>
      <c r="F764" s="986" t="s">
        <v>52</v>
      </c>
      <c r="G764" s="987">
        <v>43636</v>
      </c>
      <c r="H764" s="988" t="s">
        <v>25</v>
      </c>
      <c r="I764" s="989"/>
      <c r="J764" s="989"/>
      <c r="K764" s="990"/>
      <c r="L764" s="991"/>
      <c r="M764" s="992"/>
      <c r="N764" s="992"/>
      <c r="O764" s="993"/>
      <c r="P764" s="993"/>
      <c r="Q764" s="992"/>
      <c r="R764" s="992"/>
      <c r="S764" s="994"/>
    </row>
    <row r="765" spans="1:19" s="230" customFormat="1" ht="21.75" customHeight="1" thickBot="1">
      <c r="A765" s="995"/>
      <c r="B765" s="996"/>
      <c r="C765" s="997" t="s">
        <v>1570</v>
      </c>
      <c r="D765" s="997"/>
      <c r="E765" s="998"/>
      <c r="F765" s="999"/>
      <c r="G765" s="1000"/>
      <c r="H765" s="1001"/>
      <c r="I765" s="1002"/>
      <c r="J765" s="1002"/>
      <c r="K765" s="1002"/>
      <c r="L765" s="1002"/>
      <c r="M765" s="1003">
        <f>M737+M742+M747+M757+M763+M744+M761+M759+M753+M755</f>
        <v>86807000</v>
      </c>
      <c r="N765" s="1003">
        <f t="shared" ref="N765:R765" si="154">N737+N742+N747+N757+N763+N744+N761+N759+N753+N755</f>
        <v>86786211.329999998</v>
      </c>
      <c r="O765" s="1003">
        <f t="shared" si="154"/>
        <v>56898260</v>
      </c>
      <c r="P765" s="1003">
        <f t="shared" si="154"/>
        <v>54711900</v>
      </c>
      <c r="Q765" s="1003">
        <f t="shared" si="154"/>
        <v>165638000</v>
      </c>
      <c r="R765" s="1003">
        <f t="shared" si="154"/>
        <v>165638000</v>
      </c>
      <c r="S765" s="1004"/>
    </row>
    <row r="766" spans="1:19" s="232" customFormat="1">
      <c r="A766" s="28"/>
      <c r="B766" s="231"/>
      <c r="C766" s="597"/>
      <c r="D766" s="623"/>
      <c r="E766" s="597"/>
      <c r="F766" s="28"/>
      <c r="G766" s="28"/>
      <c r="H766" s="1005" t="s">
        <v>1570</v>
      </c>
      <c r="I766" s="1006"/>
      <c r="J766" s="1006"/>
      <c r="K766" s="1006"/>
      <c r="L766" s="1006"/>
      <c r="M766" s="1013">
        <f>M302+M306+M419+M438+M734+M765</f>
        <v>1876315903.25</v>
      </c>
      <c r="N766" s="1013">
        <f t="shared" ref="N766:R766" si="155">N302+N306+N419+N438+N734+N765</f>
        <v>1787038620.0799999</v>
      </c>
      <c r="O766" s="1013">
        <f t="shared" si="155"/>
        <v>1911856357</v>
      </c>
      <c r="P766" s="1013">
        <f t="shared" si="155"/>
        <v>2011003209</v>
      </c>
      <c r="Q766" s="1013">
        <f t="shared" si="155"/>
        <v>1983579707</v>
      </c>
      <c r="R766" s="1013">
        <f t="shared" si="155"/>
        <v>1983579707</v>
      </c>
      <c r="S766" s="1007"/>
    </row>
    <row r="767" spans="1:19" s="232" customFormat="1">
      <c r="A767" s="28"/>
      <c r="B767" s="231"/>
      <c r="C767" s="597"/>
      <c r="D767" s="623"/>
      <c r="E767" s="597"/>
      <c r="F767" s="28"/>
      <c r="G767" s="28"/>
      <c r="H767" s="1008" t="s">
        <v>1571</v>
      </c>
      <c r="I767" s="234"/>
      <c r="J767" s="234"/>
      <c r="K767" s="234"/>
      <c r="L767" s="234"/>
      <c r="M767" s="1014"/>
      <c r="N767" s="1014"/>
      <c r="O767" s="1014"/>
      <c r="P767" s="1015">
        <v>27763000</v>
      </c>
      <c r="Q767" s="1015">
        <v>61715800</v>
      </c>
      <c r="R767" s="1015">
        <v>61715800</v>
      </c>
      <c r="S767" s="1009"/>
    </row>
    <row r="768" spans="1:19" s="232" customFormat="1" ht="13.5" thickBot="1">
      <c r="A768" s="28"/>
      <c r="B768" s="231"/>
      <c r="C768" s="597"/>
      <c r="D768" s="623"/>
      <c r="E768" s="597"/>
      <c r="F768" s="28"/>
      <c r="G768" s="28"/>
      <c r="H768" s="1010" t="s">
        <v>1572</v>
      </c>
      <c r="I768" s="1011"/>
      <c r="J768" s="1011"/>
      <c r="K768" s="1011"/>
      <c r="L768" s="1011"/>
      <c r="M768" s="1016">
        <f t="shared" ref="M768:R768" si="156">SUM(M766:M767)</f>
        <v>1876315903.25</v>
      </c>
      <c r="N768" s="1016">
        <f t="shared" si="156"/>
        <v>1787038620.0799999</v>
      </c>
      <c r="O768" s="1016">
        <f t="shared" si="156"/>
        <v>1911856357</v>
      </c>
      <c r="P768" s="1016">
        <f>SUM(P766:P767)</f>
        <v>2038766209</v>
      </c>
      <c r="Q768" s="1016">
        <f t="shared" si="156"/>
        <v>2045295507</v>
      </c>
      <c r="R768" s="1016">
        <f t="shared" si="156"/>
        <v>2045295507</v>
      </c>
      <c r="S768" s="1012"/>
    </row>
    <row r="769" spans="2:14">
      <c r="B769" s="414"/>
      <c r="C769" s="414"/>
      <c r="D769" s="414"/>
      <c r="E769" s="414"/>
      <c r="H769" s="414"/>
      <c r="I769" s="414"/>
      <c r="J769" s="414"/>
      <c r="N769" s="35"/>
    </row>
    <row r="770" spans="2:14">
      <c r="B770" s="415"/>
      <c r="C770" s="415"/>
      <c r="N770" s="36"/>
    </row>
  </sheetData>
  <mergeCells count="1453">
    <mergeCell ref="B249:B250"/>
    <mergeCell ref="S267:S269"/>
    <mergeCell ref="K273:K276"/>
    <mergeCell ref="L273:L276"/>
    <mergeCell ref="M273:M276"/>
    <mergeCell ref="N273:N276"/>
    <mergeCell ref="C267:C269"/>
    <mergeCell ref="I267:I269"/>
    <mergeCell ref="J267:J269"/>
    <mergeCell ref="K267:K269"/>
    <mergeCell ref="L267:L269"/>
    <mergeCell ref="C273:C276"/>
    <mergeCell ref="E273:E276"/>
    <mergeCell ref="F273:F276"/>
    <mergeCell ref="G273:G276"/>
    <mergeCell ref="H273:H276"/>
    <mergeCell ref="D266:D276"/>
    <mergeCell ref="I273:I276"/>
    <mergeCell ref="J273:J276"/>
    <mergeCell ref="C249:C250"/>
    <mergeCell ref="D249:D250"/>
    <mergeCell ref="C137:C143"/>
    <mergeCell ref="E137:E143"/>
    <mergeCell ref="F137:F143"/>
    <mergeCell ref="G137:G143"/>
    <mergeCell ref="H137:H143"/>
    <mergeCell ref="C146:C150"/>
    <mergeCell ref="E146:E150"/>
    <mergeCell ref="F146:F150"/>
    <mergeCell ref="G146:G150"/>
    <mergeCell ref="H146:H150"/>
    <mergeCell ref="H201:H202"/>
    <mergeCell ref="E229:E230"/>
    <mergeCell ref="F229:F230"/>
    <mergeCell ref="G229:G230"/>
    <mergeCell ref="H229:H230"/>
    <mergeCell ref="H233:H236"/>
    <mergeCell ref="F233:F236"/>
    <mergeCell ref="G233:G236"/>
    <mergeCell ref="E208:E209"/>
    <mergeCell ref="H231:H232"/>
    <mergeCell ref="B297:B298"/>
    <mergeCell ref="C297:C298"/>
    <mergeCell ref="D297:D298"/>
    <mergeCell ref="A297:A298"/>
    <mergeCell ref="A302:C302"/>
    <mergeCell ref="B769:E769"/>
    <mergeCell ref="H769:J769"/>
    <mergeCell ref="B770:C770"/>
    <mergeCell ref="A306:C306"/>
    <mergeCell ref="A307:S307"/>
    <mergeCell ref="A308:A419"/>
    <mergeCell ref="D308:D311"/>
    <mergeCell ref="E308:E310"/>
    <mergeCell ref="F308:F310"/>
    <mergeCell ref="G308:G310"/>
    <mergeCell ref="H308:H310"/>
    <mergeCell ref="D312:D314"/>
    <mergeCell ref="E312:E314"/>
    <mergeCell ref="F312:F314"/>
    <mergeCell ref="G312:G314"/>
    <mergeCell ref="H312:H314"/>
    <mergeCell ref="B313:B314"/>
    <mergeCell ref="A285:A287"/>
    <mergeCell ref="B285:B287"/>
    <mergeCell ref="C285:C287"/>
    <mergeCell ref="D285:D292"/>
    <mergeCell ref="E285:E292"/>
    <mergeCell ref="F285:F292"/>
    <mergeCell ref="G285:G292"/>
    <mergeCell ref="H285:H292"/>
    <mergeCell ref="A288:A289"/>
    <mergeCell ref="B288:B289"/>
    <mergeCell ref="C288:C289"/>
    <mergeCell ref="A290:A291"/>
    <mergeCell ref="B290:B291"/>
    <mergeCell ref="C290:C291"/>
    <mergeCell ref="A293:A294"/>
    <mergeCell ref="B293:B294"/>
    <mergeCell ref="C293:C294"/>
    <mergeCell ref="D293:D295"/>
    <mergeCell ref="E293:E295"/>
    <mergeCell ref="F293:F295"/>
    <mergeCell ref="G293:G295"/>
    <mergeCell ref="H293:H295"/>
    <mergeCell ref="A256:A257"/>
    <mergeCell ref="B256:B257"/>
    <mergeCell ref="E256:E258"/>
    <mergeCell ref="D256:D258"/>
    <mergeCell ref="F256:F258"/>
    <mergeCell ref="G256:G258"/>
    <mergeCell ref="H256:H258"/>
    <mergeCell ref="E254:E255"/>
    <mergeCell ref="A280:A281"/>
    <mergeCell ref="B280:B281"/>
    <mergeCell ref="C280:C281"/>
    <mergeCell ref="D280:D281"/>
    <mergeCell ref="A282:A284"/>
    <mergeCell ref="B282:B284"/>
    <mergeCell ref="C282:C284"/>
    <mergeCell ref="D282:D284"/>
    <mergeCell ref="E282:E283"/>
    <mergeCell ref="E245:E248"/>
    <mergeCell ref="G245:G248"/>
    <mergeCell ref="F238:F241"/>
    <mergeCell ref="G238:G241"/>
    <mergeCell ref="E238:E241"/>
    <mergeCell ref="F282:F283"/>
    <mergeCell ref="G282:G283"/>
    <mergeCell ref="H282:H283"/>
    <mergeCell ref="H249:H250"/>
    <mergeCell ref="E249:E250"/>
    <mergeCell ref="F245:F248"/>
    <mergeCell ref="H245:H248"/>
    <mergeCell ref="F249:F250"/>
    <mergeCell ref="G249:G250"/>
    <mergeCell ref="F254:F255"/>
    <mergeCell ref="G254:G255"/>
    <mergeCell ref="A251:A252"/>
    <mergeCell ref="B251:B252"/>
    <mergeCell ref="C251:C252"/>
    <mergeCell ref="D251:D252"/>
    <mergeCell ref="E251:E252"/>
    <mergeCell ref="F251:F252"/>
    <mergeCell ref="G251:G252"/>
    <mergeCell ref="H251:H252"/>
    <mergeCell ref="A273:A276"/>
    <mergeCell ref="A267:A269"/>
    <mergeCell ref="E260:E261"/>
    <mergeCell ref="F266:F272"/>
    <mergeCell ref="G266:G272"/>
    <mergeCell ref="H266:H272"/>
    <mergeCell ref="E266:E272"/>
    <mergeCell ref="H254:H255"/>
    <mergeCell ref="Q222:Q223"/>
    <mergeCell ref="R222:R223"/>
    <mergeCell ref="S222:S223"/>
    <mergeCell ref="B215:B221"/>
    <mergeCell ref="C215:C221"/>
    <mergeCell ref="B222:B225"/>
    <mergeCell ref="C222:C225"/>
    <mergeCell ref="M222:M223"/>
    <mergeCell ref="E223:E225"/>
    <mergeCell ref="F223:F225"/>
    <mergeCell ref="G223:G225"/>
    <mergeCell ref="H223:H225"/>
    <mergeCell ref="E216:E221"/>
    <mergeCell ref="D223:D225"/>
    <mergeCell ref="O222:O223"/>
    <mergeCell ref="P222:P223"/>
    <mergeCell ref="H238:H241"/>
    <mergeCell ref="A151:A152"/>
    <mergeCell ref="B151:B152"/>
    <mergeCell ref="C151:C152"/>
    <mergeCell ref="D151:D152"/>
    <mergeCell ref="E151:E156"/>
    <mergeCell ref="D158:D159"/>
    <mergeCell ref="B158:B159"/>
    <mergeCell ref="A158:A159"/>
    <mergeCell ref="N222:N223"/>
    <mergeCell ref="F196:F198"/>
    <mergeCell ref="G196:G198"/>
    <mergeCell ref="H196:H198"/>
    <mergeCell ref="C208:C209"/>
    <mergeCell ref="A194:A195"/>
    <mergeCell ref="B194:B195"/>
    <mergeCell ref="C194:C195"/>
    <mergeCell ref="E177:E179"/>
    <mergeCell ref="F177:F179"/>
    <mergeCell ref="G177:G179"/>
    <mergeCell ref="H177:H179"/>
    <mergeCell ref="E180:E190"/>
    <mergeCell ref="F180:F190"/>
    <mergeCell ref="G180:G190"/>
    <mergeCell ref="D194:D195"/>
    <mergeCell ref="S151:S152"/>
    <mergeCell ref="E173:E174"/>
    <mergeCell ref="F173:F174"/>
    <mergeCell ref="G173:G174"/>
    <mergeCell ref="H173:H174"/>
    <mergeCell ref="L151:L152"/>
    <mergeCell ref="M151:M152"/>
    <mergeCell ref="N151:N152"/>
    <mergeCell ref="O151:O152"/>
    <mergeCell ref="P151:P152"/>
    <mergeCell ref="Q151:Q152"/>
    <mergeCell ref="F151:F156"/>
    <mergeCell ref="G151:G156"/>
    <mergeCell ref="H151:H156"/>
    <mergeCell ref="I151:I152"/>
    <mergeCell ref="J151:J152"/>
    <mergeCell ref="K151:K152"/>
    <mergeCell ref="E158:E159"/>
    <mergeCell ref="R151:R152"/>
    <mergeCell ref="F158:F159"/>
    <mergeCell ref="G158:G159"/>
    <mergeCell ref="H158:H159"/>
    <mergeCell ref="F166:F167"/>
    <mergeCell ref="G166:G167"/>
    <mergeCell ref="S127:S128"/>
    <mergeCell ref="A127:A128"/>
    <mergeCell ref="B127:B128"/>
    <mergeCell ref="C127:C128"/>
    <mergeCell ref="D127:D128"/>
    <mergeCell ref="I127:I128"/>
    <mergeCell ref="J127:J128"/>
    <mergeCell ref="K127:K128"/>
    <mergeCell ref="L127:L128"/>
    <mergeCell ref="M127:M128"/>
    <mergeCell ref="N127:N128"/>
    <mergeCell ref="O127:O128"/>
    <mergeCell ref="P127:P128"/>
    <mergeCell ref="S129:S130"/>
    <mergeCell ref="C135:C136"/>
    <mergeCell ref="D135:D136"/>
    <mergeCell ref="I135:I136"/>
    <mergeCell ref="J135:J136"/>
    <mergeCell ref="K135:K136"/>
    <mergeCell ref="L135:L136"/>
    <mergeCell ref="M135:M136"/>
    <mergeCell ref="N135:N136"/>
    <mergeCell ref="L129:L130"/>
    <mergeCell ref="M129:M130"/>
    <mergeCell ref="N129:N130"/>
    <mergeCell ref="O129:O130"/>
    <mergeCell ref="P129:P130"/>
    <mergeCell ref="Q129:Q130"/>
    <mergeCell ref="O135:O136"/>
    <mergeCell ref="R135:R136"/>
    <mergeCell ref="S135:S136"/>
    <mergeCell ref="M125:M126"/>
    <mergeCell ref="N125:N126"/>
    <mergeCell ref="O125:O126"/>
    <mergeCell ref="P125:P126"/>
    <mergeCell ref="Q125:Q126"/>
    <mergeCell ref="R125:R126"/>
    <mergeCell ref="G125:G136"/>
    <mergeCell ref="H125:H136"/>
    <mergeCell ref="I125:I126"/>
    <mergeCell ref="J125:J126"/>
    <mergeCell ref="K125:K126"/>
    <mergeCell ref="L125:L126"/>
    <mergeCell ref="Q127:Q128"/>
    <mergeCell ref="R127:R128"/>
    <mergeCell ref="I129:I130"/>
    <mergeCell ref="J129:J130"/>
    <mergeCell ref="K129:K130"/>
    <mergeCell ref="R129:R130"/>
    <mergeCell ref="P135:P136"/>
    <mergeCell ref="Q135:Q136"/>
    <mergeCell ref="G113:G114"/>
    <mergeCell ref="H113:H114"/>
    <mergeCell ref="C116:C118"/>
    <mergeCell ref="F117:F118"/>
    <mergeCell ref="G117:G118"/>
    <mergeCell ref="H117:H118"/>
    <mergeCell ref="A111:A113"/>
    <mergeCell ref="B111:B113"/>
    <mergeCell ref="C111:C113"/>
    <mergeCell ref="D111:D113"/>
    <mergeCell ref="E112:E114"/>
    <mergeCell ref="F113:F114"/>
    <mergeCell ref="E116:E118"/>
    <mergeCell ref="C122:C123"/>
    <mergeCell ref="A125:A126"/>
    <mergeCell ref="B125:B126"/>
    <mergeCell ref="C125:C126"/>
    <mergeCell ref="D125:D126"/>
    <mergeCell ref="E125:E136"/>
    <mergeCell ref="A129:A130"/>
    <mergeCell ref="B129:B130"/>
    <mergeCell ref="C129:C130"/>
    <mergeCell ref="D129:D130"/>
    <mergeCell ref="O81:O83"/>
    <mergeCell ref="E87:E92"/>
    <mergeCell ref="C93:C98"/>
    <mergeCell ref="E94:E96"/>
    <mergeCell ref="C99:C103"/>
    <mergeCell ref="E100:E103"/>
    <mergeCell ref="F100:F103"/>
    <mergeCell ref="P81:P83"/>
    <mergeCell ref="Q81:Q83"/>
    <mergeCell ref="R81:R83"/>
    <mergeCell ref="G100:G102"/>
    <mergeCell ref="H100:H103"/>
    <mergeCell ref="A107:A110"/>
    <mergeCell ref="B107:B110"/>
    <mergeCell ref="C107:C110"/>
    <mergeCell ref="D107:D110"/>
    <mergeCell ref="E108:E110"/>
    <mergeCell ref="F108:F110"/>
    <mergeCell ref="G108:G110"/>
    <mergeCell ref="H108:H110"/>
    <mergeCell ref="F54:F56"/>
    <mergeCell ref="A69:A71"/>
    <mergeCell ref="B69:B71"/>
    <mergeCell ref="C69:C71"/>
    <mergeCell ref="D69:D71"/>
    <mergeCell ref="C72:C83"/>
    <mergeCell ref="E72:E83"/>
    <mergeCell ref="A63:A66"/>
    <mergeCell ref="B63:B66"/>
    <mergeCell ref="C63:C66"/>
    <mergeCell ref="D63:D66"/>
    <mergeCell ref="E63:E66"/>
    <mergeCell ref="S81:S83"/>
    <mergeCell ref="C84:C85"/>
    <mergeCell ref="I84:I85"/>
    <mergeCell ref="J84:J85"/>
    <mergeCell ref="P72:P73"/>
    <mergeCell ref="Q72:Q73"/>
    <mergeCell ref="R72:R73"/>
    <mergeCell ref="S72:S73"/>
    <mergeCell ref="I81:I83"/>
    <mergeCell ref="J81:J83"/>
    <mergeCell ref="K81:K83"/>
    <mergeCell ref="L81:L83"/>
    <mergeCell ref="M81:M83"/>
    <mergeCell ref="N81:N83"/>
    <mergeCell ref="F72:F83"/>
    <mergeCell ref="G72:G83"/>
    <mergeCell ref="H72:H83"/>
    <mergeCell ref="M72:M73"/>
    <mergeCell ref="N72:N73"/>
    <mergeCell ref="O72:O73"/>
    <mergeCell ref="A39:A40"/>
    <mergeCell ref="B39:B40"/>
    <mergeCell ref="C39:C40"/>
    <mergeCell ref="D39:D40"/>
    <mergeCell ref="E39:E40"/>
    <mergeCell ref="F39:F40"/>
    <mergeCell ref="G39:G40"/>
    <mergeCell ref="H39:H40"/>
    <mergeCell ref="C44:C46"/>
    <mergeCell ref="E44:E46"/>
    <mergeCell ref="F44:F46"/>
    <mergeCell ref="G44:G46"/>
    <mergeCell ref="H44:H46"/>
    <mergeCell ref="F63:F66"/>
    <mergeCell ref="G63:G66"/>
    <mergeCell ref="H63:H66"/>
    <mergeCell ref="A60:A62"/>
    <mergeCell ref="D60:D62"/>
    <mergeCell ref="G54:G56"/>
    <mergeCell ref="H54:H56"/>
    <mergeCell ref="A57:A58"/>
    <mergeCell ref="B57:B58"/>
    <mergeCell ref="C57:C58"/>
    <mergeCell ref="E57:E58"/>
    <mergeCell ref="F57:F58"/>
    <mergeCell ref="G57:G58"/>
    <mergeCell ref="H57:H58"/>
    <mergeCell ref="A54:A56"/>
    <mergeCell ref="B54:B56"/>
    <mergeCell ref="C54:C56"/>
    <mergeCell ref="D54:D56"/>
    <mergeCell ref="E54:E56"/>
    <mergeCell ref="E30:E33"/>
    <mergeCell ref="F30:F33"/>
    <mergeCell ref="G30:G33"/>
    <mergeCell ref="H30:H33"/>
    <mergeCell ref="B34:B37"/>
    <mergeCell ref="C34:C37"/>
    <mergeCell ref="E34:E36"/>
    <mergeCell ref="E37:E38"/>
    <mergeCell ref="F37:F38"/>
    <mergeCell ref="G37:G38"/>
    <mergeCell ref="H37:H38"/>
    <mergeCell ref="C49:C50"/>
    <mergeCell ref="E49:E50"/>
    <mergeCell ref="B41:B43"/>
    <mergeCell ref="C41:C43"/>
    <mergeCell ref="E42:E43"/>
    <mergeCell ref="F42:F43"/>
    <mergeCell ref="G42:G43"/>
    <mergeCell ref="H42:H43"/>
    <mergeCell ref="G22:G24"/>
    <mergeCell ref="F7:F10"/>
    <mergeCell ref="G7:G10"/>
    <mergeCell ref="F12:F17"/>
    <mergeCell ref="H22:H24"/>
    <mergeCell ref="B25:B28"/>
    <mergeCell ref="E26:E28"/>
    <mergeCell ref="S12:S15"/>
    <mergeCell ref="A18:A20"/>
    <mergeCell ref="B18:B20"/>
    <mergeCell ref="C18:C20"/>
    <mergeCell ref="E18:E20"/>
    <mergeCell ref="H18:H20"/>
    <mergeCell ref="M12:M15"/>
    <mergeCell ref="N12:N15"/>
    <mergeCell ref="O12:O15"/>
    <mergeCell ref="P12:P15"/>
    <mergeCell ref="Q12:Q15"/>
    <mergeCell ref="R12:R15"/>
    <mergeCell ref="G12:G17"/>
    <mergeCell ref="H12:H17"/>
    <mergeCell ref="I12:I15"/>
    <mergeCell ref="J12:J15"/>
    <mergeCell ref="K12:K15"/>
    <mergeCell ref="H7:H10"/>
    <mergeCell ref="A260:A261"/>
    <mergeCell ref="B260:B261"/>
    <mergeCell ref="C260:C261"/>
    <mergeCell ref="D260:D261"/>
    <mergeCell ref="F260:F261"/>
    <mergeCell ref="G260:G261"/>
    <mergeCell ref="H260:H261"/>
    <mergeCell ref="S260:S261"/>
    <mergeCell ref="L12:L15"/>
    <mergeCell ref="A12:A17"/>
    <mergeCell ref="B12:B17"/>
    <mergeCell ref="C12:C17"/>
    <mergeCell ref="D12:D16"/>
    <mergeCell ref="E12:E17"/>
    <mergeCell ref="A163:A164"/>
    <mergeCell ref="D163:D164"/>
    <mergeCell ref="E163:E164"/>
    <mergeCell ref="F163:F164"/>
    <mergeCell ref="G163:G164"/>
    <mergeCell ref="H163:H164"/>
    <mergeCell ref="B166:B167"/>
    <mergeCell ref="D166:D167"/>
    <mergeCell ref="E166:E167"/>
    <mergeCell ref="C7:C10"/>
    <mergeCell ref="B7:B10"/>
    <mergeCell ref="A7:A10"/>
    <mergeCell ref="D7:D10"/>
    <mergeCell ref="E7:E10"/>
    <mergeCell ref="B21:B24"/>
    <mergeCell ref="E22:E24"/>
    <mergeCell ref="F22:F24"/>
    <mergeCell ref="A2:A4"/>
    <mergeCell ref="B2:B4"/>
    <mergeCell ref="C2:C4"/>
    <mergeCell ref="D2:D4"/>
    <mergeCell ref="E2:E4"/>
    <mergeCell ref="F2:F4"/>
    <mergeCell ref="M2:R2"/>
    <mergeCell ref="S2:S4"/>
    <mergeCell ref="M3:N3"/>
    <mergeCell ref="O3:O4"/>
    <mergeCell ref="P3:P4"/>
    <mergeCell ref="Q3:R3"/>
    <mergeCell ref="G2:G4"/>
    <mergeCell ref="H2:H4"/>
    <mergeCell ref="I2:I4"/>
    <mergeCell ref="J2:J4"/>
    <mergeCell ref="K2:K4"/>
    <mergeCell ref="L2:L4"/>
    <mergeCell ref="E231:E232"/>
    <mergeCell ref="F231:F232"/>
    <mergeCell ref="G231:G232"/>
    <mergeCell ref="C235:C236"/>
    <mergeCell ref="C233:C234"/>
    <mergeCell ref="B235:B236"/>
    <mergeCell ref="E227:E228"/>
    <mergeCell ref="G201:G202"/>
    <mergeCell ref="B163:B164"/>
    <mergeCell ref="B168:B169"/>
    <mergeCell ref="D168:D169"/>
    <mergeCell ref="E168:E169"/>
    <mergeCell ref="F168:F169"/>
    <mergeCell ref="G168:G169"/>
    <mergeCell ref="H168:H169"/>
    <mergeCell ref="C226:C228"/>
    <mergeCell ref="H170:H171"/>
    <mergeCell ref="E194:E195"/>
    <mergeCell ref="F194:F195"/>
    <mergeCell ref="G194:G195"/>
    <mergeCell ref="H194:H195"/>
    <mergeCell ref="D196:D198"/>
    <mergeCell ref="E196:E198"/>
    <mergeCell ref="H180:H190"/>
    <mergeCell ref="H166:H167"/>
    <mergeCell ref="E204:E205"/>
    <mergeCell ref="D204:D205"/>
    <mergeCell ref="F204:F205"/>
    <mergeCell ref="H204:H205"/>
    <mergeCell ref="D201:D202"/>
    <mergeCell ref="E201:E202"/>
    <mergeCell ref="F201:F202"/>
    <mergeCell ref="D245:D248"/>
    <mergeCell ref="A249:A250"/>
    <mergeCell ref="A1:S1"/>
    <mergeCell ref="A6:S6"/>
    <mergeCell ref="E191:E192"/>
    <mergeCell ref="A303:S303"/>
    <mergeCell ref="A304:A305"/>
    <mergeCell ref="B304:B305"/>
    <mergeCell ref="C304:C305"/>
    <mergeCell ref="I304:I305"/>
    <mergeCell ref="J304:J305"/>
    <mergeCell ref="K304:K305"/>
    <mergeCell ref="L304:L305"/>
    <mergeCell ref="M304:M305"/>
    <mergeCell ref="N304:N305"/>
    <mergeCell ref="O304:O305"/>
    <mergeCell ref="P304:P305"/>
    <mergeCell ref="Q304:Q305"/>
    <mergeCell ref="R304:R305"/>
    <mergeCell ref="S304:S305"/>
    <mergeCell ref="A168:A169"/>
    <mergeCell ref="A166:A167"/>
    <mergeCell ref="A170:A171"/>
    <mergeCell ref="B170:B171"/>
    <mergeCell ref="D170:D171"/>
    <mergeCell ref="E170:E171"/>
    <mergeCell ref="F170:F171"/>
    <mergeCell ref="G170:G171"/>
    <mergeCell ref="A233:A234"/>
    <mergeCell ref="B233:B234"/>
    <mergeCell ref="G204:G205"/>
    <mergeCell ref="E233:E236"/>
    <mergeCell ref="C331:C334"/>
    <mergeCell ref="D331:D334"/>
    <mergeCell ref="E332:E334"/>
    <mergeCell ref="F332:F334"/>
    <mergeCell ref="G332:G334"/>
    <mergeCell ref="H332:H334"/>
    <mergeCell ref="C335:C337"/>
    <mergeCell ref="D335:D339"/>
    <mergeCell ref="E336:E337"/>
    <mergeCell ref="F336:F337"/>
    <mergeCell ref="G336:G337"/>
    <mergeCell ref="H336:H337"/>
    <mergeCell ref="E338:E339"/>
    <mergeCell ref="F338:F339"/>
    <mergeCell ref="G338:G339"/>
    <mergeCell ref="H338:H339"/>
    <mergeCell ref="C313:C314"/>
    <mergeCell ref="C316:C318"/>
    <mergeCell ref="D316:D318"/>
    <mergeCell ref="E317:E318"/>
    <mergeCell ref="F317:F318"/>
    <mergeCell ref="G317:G318"/>
    <mergeCell ref="H317:H318"/>
    <mergeCell ref="D319:D329"/>
    <mergeCell ref="E319:E330"/>
    <mergeCell ref="F319:F330"/>
    <mergeCell ref="G319:G330"/>
    <mergeCell ref="H319:H330"/>
    <mergeCell ref="C320:C321"/>
    <mergeCell ref="C326:C327"/>
    <mergeCell ref="C328:C329"/>
    <mergeCell ref="I343:I347"/>
    <mergeCell ref="J343:J347"/>
    <mergeCell ref="K343:K347"/>
    <mergeCell ref="L343:L347"/>
    <mergeCell ref="S343:S345"/>
    <mergeCell ref="C348:C349"/>
    <mergeCell ref="D348:D351"/>
    <mergeCell ref="E348:E351"/>
    <mergeCell ref="F348:F351"/>
    <mergeCell ref="G348:G351"/>
    <mergeCell ref="H348:H351"/>
    <mergeCell ref="C350:C351"/>
    <mergeCell ref="C340:C342"/>
    <mergeCell ref="D340:D342"/>
    <mergeCell ref="E341:E342"/>
    <mergeCell ref="F341:F342"/>
    <mergeCell ref="G341:G342"/>
    <mergeCell ref="H341:H342"/>
    <mergeCell ref="C343:C347"/>
    <mergeCell ref="D343:D347"/>
    <mergeCell ref="E343:E347"/>
    <mergeCell ref="F343:F347"/>
    <mergeCell ref="G343:G347"/>
    <mergeCell ref="H343:H347"/>
    <mergeCell ref="C357:C359"/>
    <mergeCell ref="D357:D359"/>
    <mergeCell ref="E357:E359"/>
    <mergeCell ref="F357:F359"/>
    <mergeCell ref="G357:G359"/>
    <mergeCell ref="H357:H359"/>
    <mergeCell ref="D360:D362"/>
    <mergeCell ref="E360:E362"/>
    <mergeCell ref="F360:F362"/>
    <mergeCell ref="G360:G362"/>
    <mergeCell ref="H360:H362"/>
    <mergeCell ref="D352:D354"/>
    <mergeCell ref="C353:C354"/>
    <mergeCell ref="E353:E354"/>
    <mergeCell ref="F353:F354"/>
    <mergeCell ref="G353:G354"/>
    <mergeCell ref="H353:H354"/>
    <mergeCell ref="D355:D356"/>
    <mergeCell ref="E355:E356"/>
    <mergeCell ref="F355:F356"/>
    <mergeCell ref="G355:G356"/>
    <mergeCell ref="H355:H356"/>
    <mergeCell ref="B411:B412"/>
    <mergeCell ref="C411:C412"/>
    <mergeCell ref="B413:B414"/>
    <mergeCell ref="C413:C414"/>
    <mergeCell ref="D413:D418"/>
    <mergeCell ref="B415:B418"/>
    <mergeCell ref="B377:B384"/>
    <mergeCell ref="C377:C386"/>
    <mergeCell ref="D377:D394"/>
    <mergeCell ref="E377:E394"/>
    <mergeCell ref="F377:F394"/>
    <mergeCell ref="G377:G394"/>
    <mergeCell ref="H377:H394"/>
    <mergeCell ref="B385:B386"/>
    <mergeCell ref="B387:B394"/>
    <mergeCell ref="C387:C394"/>
    <mergeCell ref="B363:H363"/>
    <mergeCell ref="B364:B368"/>
    <mergeCell ref="C364:C368"/>
    <mergeCell ref="D364:D368"/>
    <mergeCell ref="E364:E375"/>
    <mergeCell ref="F364:F375"/>
    <mergeCell ref="G364:G375"/>
    <mergeCell ref="H364:H375"/>
    <mergeCell ref="D369:D375"/>
    <mergeCell ref="C370:C375"/>
    <mergeCell ref="C415:C418"/>
    <mergeCell ref="A420:S420"/>
    <mergeCell ref="A421:A423"/>
    <mergeCell ref="B421:B423"/>
    <mergeCell ref="C421:C423"/>
    <mergeCell ref="E421:E423"/>
    <mergeCell ref="F421:F423"/>
    <mergeCell ref="G421:G423"/>
    <mergeCell ref="A424:A426"/>
    <mergeCell ref="B424:B426"/>
    <mergeCell ref="C424:C426"/>
    <mergeCell ref="E425:E426"/>
    <mergeCell ref="F425:F426"/>
    <mergeCell ref="G425:G426"/>
    <mergeCell ref="B395:B397"/>
    <mergeCell ref="C395:C397"/>
    <mergeCell ref="D395:D397"/>
    <mergeCell ref="E395:E397"/>
    <mergeCell ref="F395:F397"/>
    <mergeCell ref="G395:G397"/>
    <mergeCell ref="H395:H397"/>
    <mergeCell ref="B398:L398"/>
    <mergeCell ref="D399:D400"/>
    <mergeCell ref="E399:E418"/>
    <mergeCell ref="F399:F418"/>
    <mergeCell ref="G399:G418"/>
    <mergeCell ref="H399:H418"/>
    <mergeCell ref="B401:B402"/>
    <mergeCell ref="C401:C402"/>
    <mergeCell ref="D401:D412"/>
    <mergeCell ref="B409:B410"/>
    <mergeCell ref="C409:C410"/>
    <mergeCell ref="A438:C438"/>
    <mergeCell ref="C429:C430"/>
    <mergeCell ref="D429:D430"/>
    <mergeCell ref="A439:S439"/>
    <mergeCell ref="D452:D453"/>
    <mergeCell ref="B454:B456"/>
    <mergeCell ref="C454:C456"/>
    <mergeCell ref="D454:D456"/>
    <mergeCell ref="E455:E456"/>
    <mergeCell ref="F455:F456"/>
    <mergeCell ref="G455:G456"/>
    <mergeCell ref="H455:H456"/>
    <mergeCell ref="B457:B462"/>
    <mergeCell ref="C457:C462"/>
    <mergeCell ref="A432:A434"/>
    <mergeCell ref="B432:B434"/>
    <mergeCell ref="C432:C434"/>
    <mergeCell ref="D432:D434"/>
    <mergeCell ref="E432:E434"/>
    <mergeCell ref="F432:F434"/>
    <mergeCell ref="G432:G434"/>
    <mergeCell ref="A435:A437"/>
    <mergeCell ref="B435:B437"/>
    <mergeCell ref="C435:C437"/>
    <mergeCell ref="D435:D437"/>
    <mergeCell ref="E435:E436"/>
    <mergeCell ref="D447:D449"/>
    <mergeCell ref="B450:B451"/>
    <mergeCell ref="C450:C451"/>
    <mergeCell ref="D450:D451"/>
    <mergeCell ref="B452:B453"/>
    <mergeCell ref="C452:C453"/>
    <mergeCell ref="H767:L767"/>
    <mergeCell ref="H768:L768"/>
    <mergeCell ref="D763:D764"/>
    <mergeCell ref="B757:B760"/>
    <mergeCell ref="C757:C760"/>
    <mergeCell ref="D757:D760"/>
    <mergeCell ref="E757:E760"/>
    <mergeCell ref="F757:F760"/>
    <mergeCell ref="G757:G760"/>
    <mergeCell ref="H757:H760"/>
    <mergeCell ref="B761:B762"/>
    <mergeCell ref="C761:C762"/>
    <mergeCell ref="B747:B752"/>
    <mergeCell ref="C747:C752"/>
    <mergeCell ref="D747:D752"/>
    <mergeCell ref="E747:E752"/>
    <mergeCell ref="F747:F752"/>
    <mergeCell ref="G747:G752"/>
    <mergeCell ref="H747:H752"/>
    <mergeCell ref="B753:B754"/>
    <mergeCell ref="C753:C754"/>
    <mergeCell ref="D753:D754"/>
    <mergeCell ref="E753:E754"/>
    <mergeCell ref="F753:F754"/>
    <mergeCell ref="G753:G754"/>
    <mergeCell ref="H753:H754"/>
    <mergeCell ref="M464:M465"/>
    <mergeCell ref="N464:N465"/>
    <mergeCell ref="O464:O465"/>
    <mergeCell ref="P464:P465"/>
    <mergeCell ref="Q464:Q465"/>
    <mergeCell ref="R464:R465"/>
    <mergeCell ref="D457:D462"/>
    <mergeCell ref="E457:E462"/>
    <mergeCell ref="F457:F462"/>
    <mergeCell ref="G457:G462"/>
    <mergeCell ref="H457:H462"/>
    <mergeCell ref="I457:I461"/>
    <mergeCell ref="J457:J461"/>
    <mergeCell ref="K457:K461"/>
    <mergeCell ref="L457:L461"/>
    <mergeCell ref="A440:A734"/>
    <mergeCell ref="B440:L440"/>
    <mergeCell ref="B441:B442"/>
    <mergeCell ref="C441:C442"/>
    <mergeCell ref="D441:D442"/>
    <mergeCell ref="B443:B444"/>
    <mergeCell ref="C443:C444"/>
    <mergeCell ref="D443:D444"/>
    <mergeCell ref="E443:E444"/>
    <mergeCell ref="F443:F444"/>
    <mergeCell ref="G443:G444"/>
    <mergeCell ref="H443:H444"/>
    <mergeCell ref="B445:B446"/>
    <mergeCell ref="C445:C446"/>
    <mergeCell ref="D445:D446"/>
    <mergeCell ref="B447:B449"/>
    <mergeCell ref="C447:C449"/>
    <mergeCell ref="S464:S465"/>
    <mergeCell ref="E465:E467"/>
    <mergeCell ref="F465:F467"/>
    <mergeCell ref="G465:G467"/>
    <mergeCell ref="H465:H467"/>
    <mergeCell ref="B466:B467"/>
    <mergeCell ref="C466:C467"/>
    <mergeCell ref="B468:B470"/>
    <mergeCell ref="C468:C470"/>
    <mergeCell ref="D469:D470"/>
    <mergeCell ref="E469:E470"/>
    <mergeCell ref="F469:F470"/>
    <mergeCell ref="G469:G470"/>
    <mergeCell ref="H469:H470"/>
    <mergeCell ref="M457:M461"/>
    <mergeCell ref="N457:N461"/>
    <mergeCell ref="O457:O461"/>
    <mergeCell ref="P457:P461"/>
    <mergeCell ref="Q457:Q461"/>
    <mergeCell ref="R457:R461"/>
    <mergeCell ref="S457:S461"/>
    <mergeCell ref="B463:B465"/>
    <mergeCell ref="C463:C465"/>
    <mergeCell ref="D463:D467"/>
    <mergeCell ref="E463:E464"/>
    <mergeCell ref="F463:F464"/>
    <mergeCell ref="G463:G464"/>
    <mergeCell ref="H463:H464"/>
    <mergeCell ref="I464:I465"/>
    <mergeCell ref="J464:J465"/>
    <mergeCell ref="K464:K465"/>
    <mergeCell ref="L464:L465"/>
    <mergeCell ref="B475:B476"/>
    <mergeCell ref="C475:C476"/>
    <mergeCell ref="D475:D476"/>
    <mergeCell ref="B477:B479"/>
    <mergeCell ref="C477:C479"/>
    <mergeCell ref="D477:D479"/>
    <mergeCell ref="E477:E479"/>
    <mergeCell ref="F477:F479"/>
    <mergeCell ref="G477:G479"/>
    <mergeCell ref="B471:B472"/>
    <mergeCell ref="C471:C472"/>
    <mergeCell ref="D471:D472"/>
    <mergeCell ref="E471:E472"/>
    <mergeCell ref="F471:F472"/>
    <mergeCell ref="G471:G472"/>
    <mergeCell ref="H471:H472"/>
    <mergeCell ref="B473:B474"/>
    <mergeCell ref="C473:C474"/>
    <mergeCell ref="D473:D474"/>
    <mergeCell ref="E473:E474"/>
    <mergeCell ref="F473:F474"/>
    <mergeCell ref="G473:G474"/>
    <mergeCell ref="H473:H474"/>
    <mergeCell ref="B482:B484"/>
    <mergeCell ref="C482:C484"/>
    <mergeCell ref="D482:D484"/>
    <mergeCell ref="B485:B486"/>
    <mergeCell ref="C485:C486"/>
    <mergeCell ref="D485:D486"/>
    <mergeCell ref="E485:E486"/>
    <mergeCell ref="F485:F486"/>
    <mergeCell ref="G485:G486"/>
    <mergeCell ref="Q478:Q479"/>
    <mergeCell ref="R478:R479"/>
    <mergeCell ref="S478:S479"/>
    <mergeCell ref="B480:B481"/>
    <mergeCell ref="C480:C481"/>
    <mergeCell ref="D480:D481"/>
    <mergeCell ref="E480:E481"/>
    <mergeCell ref="F480:F481"/>
    <mergeCell ref="G480:G481"/>
    <mergeCell ref="H480:H481"/>
    <mergeCell ref="H477:H479"/>
    <mergeCell ref="I478:I479"/>
    <mergeCell ref="J478:J479"/>
    <mergeCell ref="K478:K479"/>
    <mergeCell ref="L478:L479"/>
    <mergeCell ref="M478:M479"/>
    <mergeCell ref="N478:N479"/>
    <mergeCell ref="O478:O479"/>
    <mergeCell ref="P478:P479"/>
    <mergeCell ref="B491:B492"/>
    <mergeCell ref="C491:C492"/>
    <mergeCell ref="D491:D492"/>
    <mergeCell ref="B493:B494"/>
    <mergeCell ref="C493:C494"/>
    <mergeCell ref="D493:D494"/>
    <mergeCell ref="B495:B496"/>
    <mergeCell ref="C495:C496"/>
    <mergeCell ref="D495:D496"/>
    <mergeCell ref="H485:H486"/>
    <mergeCell ref="B487:B488"/>
    <mergeCell ref="C487:C488"/>
    <mergeCell ref="D487:D488"/>
    <mergeCell ref="E487:E488"/>
    <mergeCell ref="F487:F488"/>
    <mergeCell ref="G487:G488"/>
    <mergeCell ref="H487:H488"/>
    <mergeCell ref="B489:B490"/>
    <mergeCell ref="C489:C490"/>
    <mergeCell ref="D489:D490"/>
    <mergeCell ref="E489:E490"/>
    <mergeCell ref="F489:F490"/>
    <mergeCell ref="G489:G490"/>
    <mergeCell ref="H489:H490"/>
    <mergeCell ref="K497:K498"/>
    <mergeCell ref="L497:L498"/>
    <mergeCell ref="M497:M498"/>
    <mergeCell ref="N497:N498"/>
    <mergeCell ref="O497:O498"/>
    <mergeCell ref="P497:P498"/>
    <mergeCell ref="Q497:Q498"/>
    <mergeCell ref="R497:R498"/>
    <mergeCell ref="S497:S498"/>
    <mergeCell ref="B497:B499"/>
    <mergeCell ref="C497:C499"/>
    <mergeCell ref="D497:D499"/>
    <mergeCell ref="E497:E498"/>
    <mergeCell ref="F497:F498"/>
    <mergeCell ref="G497:G498"/>
    <mergeCell ref="H497:H498"/>
    <mergeCell ref="I497:I498"/>
    <mergeCell ref="J497:J498"/>
    <mergeCell ref="H502:H503"/>
    <mergeCell ref="B504:B505"/>
    <mergeCell ref="C504:C505"/>
    <mergeCell ref="D504:D505"/>
    <mergeCell ref="E504:E505"/>
    <mergeCell ref="F504:F505"/>
    <mergeCell ref="G504:G505"/>
    <mergeCell ref="H504:H505"/>
    <mergeCell ref="B506:B508"/>
    <mergeCell ref="C506:C508"/>
    <mergeCell ref="D506:D507"/>
    <mergeCell ref="E506:E507"/>
    <mergeCell ref="F506:F507"/>
    <mergeCell ref="G506:G507"/>
    <mergeCell ref="H506:H507"/>
    <mergeCell ref="B500:B501"/>
    <mergeCell ref="C500:C501"/>
    <mergeCell ref="D500:D501"/>
    <mergeCell ref="B502:B503"/>
    <mergeCell ref="C502:C503"/>
    <mergeCell ref="D502:D503"/>
    <mergeCell ref="E502:E503"/>
    <mergeCell ref="F502:F503"/>
    <mergeCell ref="G502:G503"/>
    <mergeCell ref="K510:K514"/>
    <mergeCell ref="L510:L514"/>
    <mergeCell ref="M510:M514"/>
    <mergeCell ref="N510:N514"/>
    <mergeCell ref="O510:O514"/>
    <mergeCell ref="P510:P514"/>
    <mergeCell ref="Q510:Q514"/>
    <mergeCell ref="R510:R514"/>
    <mergeCell ref="S510:S514"/>
    <mergeCell ref="B509:B514"/>
    <mergeCell ref="C509:C514"/>
    <mergeCell ref="D509:D514"/>
    <mergeCell ref="E509:E514"/>
    <mergeCell ref="F509:F514"/>
    <mergeCell ref="G509:G514"/>
    <mergeCell ref="H509:H514"/>
    <mergeCell ref="I510:I514"/>
    <mergeCell ref="J510:J514"/>
    <mergeCell ref="B522:B523"/>
    <mergeCell ref="C522:C526"/>
    <mergeCell ref="D522:D526"/>
    <mergeCell ref="E522:E526"/>
    <mergeCell ref="F522:F526"/>
    <mergeCell ref="G522:G526"/>
    <mergeCell ref="H522:H526"/>
    <mergeCell ref="B524:B525"/>
    <mergeCell ref="B527:B528"/>
    <mergeCell ref="C527:C528"/>
    <mergeCell ref="D527:D528"/>
    <mergeCell ref="B515:B518"/>
    <mergeCell ref="C515:C518"/>
    <mergeCell ref="D515:D518"/>
    <mergeCell ref="E515:E518"/>
    <mergeCell ref="F515:F518"/>
    <mergeCell ref="G515:G518"/>
    <mergeCell ref="H515:H518"/>
    <mergeCell ref="B519:B521"/>
    <mergeCell ref="C519:C521"/>
    <mergeCell ref="D519:D521"/>
    <mergeCell ref="E519:E521"/>
    <mergeCell ref="F519:F521"/>
    <mergeCell ref="G519:G521"/>
    <mergeCell ref="H519:H521"/>
    <mergeCell ref="B533:B535"/>
    <mergeCell ref="C533:C535"/>
    <mergeCell ref="D533:D535"/>
    <mergeCell ref="E534:E535"/>
    <mergeCell ref="F534:F535"/>
    <mergeCell ref="G534:G535"/>
    <mergeCell ref="H534:H535"/>
    <mergeCell ref="B536:B537"/>
    <mergeCell ref="C536:C537"/>
    <mergeCell ref="D536:D537"/>
    <mergeCell ref="E536:E537"/>
    <mergeCell ref="F536:F537"/>
    <mergeCell ref="G536:G537"/>
    <mergeCell ref="H536:H537"/>
    <mergeCell ref="B529:B530"/>
    <mergeCell ref="C529:C530"/>
    <mergeCell ref="D529:D530"/>
    <mergeCell ref="E529:E530"/>
    <mergeCell ref="F529:F530"/>
    <mergeCell ref="G529:G530"/>
    <mergeCell ref="H529:H530"/>
    <mergeCell ref="B531:B532"/>
    <mergeCell ref="C531:C532"/>
    <mergeCell ref="D531:D532"/>
    <mergeCell ref="B538:B539"/>
    <mergeCell ref="C538:C539"/>
    <mergeCell ref="D538:D539"/>
    <mergeCell ref="E538:E539"/>
    <mergeCell ref="F538:F539"/>
    <mergeCell ref="G538:G539"/>
    <mergeCell ref="H538:H539"/>
    <mergeCell ref="B540:B541"/>
    <mergeCell ref="C540:C541"/>
    <mergeCell ref="D540:D543"/>
    <mergeCell ref="E540:E541"/>
    <mergeCell ref="F540:F541"/>
    <mergeCell ref="G540:G541"/>
    <mergeCell ref="H540:H541"/>
    <mergeCell ref="B542:B543"/>
    <mergeCell ref="C542:C543"/>
    <mergeCell ref="E542:E543"/>
    <mergeCell ref="F542:F543"/>
    <mergeCell ref="G542:G543"/>
    <mergeCell ref="H542:H543"/>
    <mergeCell ref="B552:B553"/>
    <mergeCell ref="C552:C555"/>
    <mergeCell ref="D552:D555"/>
    <mergeCell ref="E552:E555"/>
    <mergeCell ref="F552:F555"/>
    <mergeCell ref="G552:G555"/>
    <mergeCell ref="H552:H555"/>
    <mergeCell ref="B556:B560"/>
    <mergeCell ref="C556:C557"/>
    <mergeCell ref="D556:D560"/>
    <mergeCell ref="E556:E560"/>
    <mergeCell ref="F556:F560"/>
    <mergeCell ref="G556:G560"/>
    <mergeCell ref="H556:H560"/>
    <mergeCell ref="B544:B545"/>
    <mergeCell ref="C544:C547"/>
    <mergeCell ref="D544:D547"/>
    <mergeCell ref="E544:E547"/>
    <mergeCell ref="F544:F547"/>
    <mergeCell ref="G544:G547"/>
    <mergeCell ref="H544:H547"/>
    <mergeCell ref="B548:B549"/>
    <mergeCell ref="C548:C551"/>
    <mergeCell ref="D548:D551"/>
    <mergeCell ref="E548:E551"/>
    <mergeCell ref="F548:F551"/>
    <mergeCell ref="G548:G551"/>
    <mergeCell ref="H548:H551"/>
    <mergeCell ref="B565:B566"/>
    <mergeCell ref="C565:C566"/>
    <mergeCell ref="D565:D566"/>
    <mergeCell ref="E565:E566"/>
    <mergeCell ref="F565:F566"/>
    <mergeCell ref="G565:G566"/>
    <mergeCell ref="H565:H566"/>
    <mergeCell ref="B567:B568"/>
    <mergeCell ref="C567:C568"/>
    <mergeCell ref="D567:D568"/>
    <mergeCell ref="B561:B562"/>
    <mergeCell ref="C561:C562"/>
    <mergeCell ref="D561:D562"/>
    <mergeCell ref="E561:E562"/>
    <mergeCell ref="F561:F562"/>
    <mergeCell ref="G561:G562"/>
    <mergeCell ref="H561:H562"/>
    <mergeCell ref="B563:B564"/>
    <mergeCell ref="C563:C564"/>
    <mergeCell ref="D563:D564"/>
    <mergeCell ref="B573:B574"/>
    <mergeCell ref="C573:C574"/>
    <mergeCell ref="D573:D574"/>
    <mergeCell ref="B575:B580"/>
    <mergeCell ref="C575:C580"/>
    <mergeCell ref="D575:D580"/>
    <mergeCell ref="E575:E579"/>
    <mergeCell ref="F575:F579"/>
    <mergeCell ref="G575:G579"/>
    <mergeCell ref="B569:B570"/>
    <mergeCell ref="C569:C570"/>
    <mergeCell ref="D569:D572"/>
    <mergeCell ref="E569:E570"/>
    <mergeCell ref="F569:F570"/>
    <mergeCell ref="G569:G570"/>
    <mergeCell ref="H569:H570"/>
    <mergeCell ref="B571:B572"/>
    <mergeCell ref="C571:C572"/>
    <mergeCell ref="E571:E572"/>
    <mergeCell ref="F571:F572"/>
    <mergeCell ref="G571:G572"/>
    <mergeCell ref="H571:H572"/>
    <mergeCell ref="B585:B586"/>
    <mergeCell ref="C585:C586"/>
    <mergeCell ref="D585:D586"/>
    <mergeCell ref="B587:B588"/>
    <mergeCell ref="C587:C588"/>
    <mergeCell ref="D587:D588"/>
    <mergeCell ref="E587:E588"/>
    <mergeCell ref="F587:F588"/>
    <mergeCell ref="G587:G588"/>
    <mergeCell ref="H575:H579"/>
    <mergeCell ref="B581:B582"/>
    <mergeCell ref="C581:C582"/>
    <mergeCell ref="D581:D584"/>
    <mergeCell ref="E581:E584"/>
    <mergeCell ref="F581:F584"/>
    <mergeCell ref="G581:G584"/>
    <mergeCell ref="H581:H584"/>
    <mergeCell ref="B583:B584"/>
    <mergeCell ref="C583:C584"/>
    <mergeCell ref="E604:E605"/>
    <mergeCell ref="F604:F605"/>
    <mergeCell ref="G604:G605"/>
    <mergeCell ref="H604:H605"/>
    <mergeCell ref="B596:B597"/>
    <mergeCell ref="D596:D597"/>
    <mergeCell ref="B598:B599"/>
    <mergeCell ref="C598:C599"/>
    <mergeCell ref="D598:D599"/>
    <mergeCell ref="E598:E599"/>
    <mergeCell ref="F598:F599"/>
    <mergeCell ref="G598:G599"/>
    <mergeCell ref="H598:H599"/>
    <mergeCell ref="H587:H588"/>
    <mergeCell ref="B589:B590"/>
    <mergeCell ref="C589:C590"/>
    <mergeCell ref="D589:D590"/>
    <mergeCell ref="B591:B593"/>
    <mergeCell ref="D591:D592"/>
    <mergeCell ref="B594:B595"/>
    <mergeCell ref="C594:C595"/>
    <mergeCell ref="D594:D595"/>
    <mergeCell ref="E594:E595"/>
    <mergeCell ref="F594:F595"/>
    <mergeCell ref="G594:G595"/>
    <mergeCell ref="H594:H595"/>
    <mergeCell ref="B606:B607"/>
    <mergeCell ref="C606:C607"/>
    <mergeCell ref="D606:D607"/>
    <mergeCell ref="E606:E607"/>
    <mergeCell ref="F606:F607"/>
    <mergeCell ref="G606:G607"/>
    <mergeCell ref="H606:H607"/>
    <mergeCell ref="D608:D615"/>
    <mergeCell ref="E608:E610"/>
    <mergeCell ref="F608:F610"/>
    <mergeCell ref="G608:G610"/>
    <mergeCell ref="H608:H610"/>
    <mergeCell ref="B609:B611"/>
    <mergeCell ref="C609:C611"/>
    <mergeCell ref="B612:B613"/>
    <mergeCell ref="C612:C613"/>
    <mergeCell ref="B600:B601"/>
    <mergeCell ref="C600:C601"/>
    <mergeCell ref="D600:D601"/>
    <mergeCell ref="E600:E601"/>
    <mergeCell ref="F600:F601"/>
    <mergeCell ref="G600:G601"/>
    <mergeCell ref="H600:H601"/>
    <mergeCell ref="B602:B603"/>
    <mergeCell ref="C602:C603"/>
    <mergeCell ref="D602:D605"/>
    <mergeCell ref="E602:E603"/>
    <mergeCell ref="F602:F603"/>
    <mergeCell ref="G602:G603"/>
    <mergeCell ref="H602:H603"/>
    <mergeCell ref="B604:B605"/>
    <mergeCell ref="C604:C605"/>
    <mergeCell ref="S611:S612"/>
    <mergeCell ref="I613:I615"/>
    <mergeCell ref="J613:J615"/>
    <mergeCell ref="K613:K615"/>
    <mergeCell ref="L613:L615"/>
    <mergeCell ref="M613:M615"/>
    <mergeCell ref="N613:N615"/>
    <mergeCell ref="O613:O615"/>
    <mergeCell ref="I609:I610"/>
    <mergeCell ref="J609:J610"/>
    <mergeCell ref="K609:K610"/>
    <mergeCell ref="L609:L610"/>
    <mergeCell ref="M609:M610"/>
    <mergeCell ref="N609:N610"/>
    <mergeCell ref="O609:O610"/>
    <mergeCell ref="P609:P610"/>
    <mergeCell ref="Q609:Q610"/>
    <mergeCell ref="P613:P615"/>
    <mergeCell ref="Q613:Q615"/>
    <mergeCell ref="R613:R615"/>
    <mergeCell ref="S613:S615"/>
    <mergeCell ref="B614:B615"/>
    <mergeCell ref="C614:C615"/>
    <mergeCell ref="B616:B617"/>
    <mergeCell ref="C616:C617"/>
    <mergeCell ref="D616:D617"/>
    <mergeCell ref="E616:E619"/>
    <mergeCell ref="F616:F619"/>
    <mergeCell ref="G616:G619"/>
    <mergeCell ref="H616:H619"/>
    <mergeCell ref="B618:B619"/>
    <mergeCell ref="C618:C619"/>
    <mergeCell ref="D618:D619"/>
    <mergeCell ref="R609:R610"/>
    <mergeCell ref="S609:S610"/>
    <mergeCell ref="E611:E615"/>
    <mergeCell ref="F611:F615"/>
    <mergeCell ref="G611:G615"/>
    <mergeCell ref="H611:H615"/>
    <mergeCell ref="I611:I612"/>
    <mergeCell ref="J611:J612"/>
    <mergeCell ref="K611:K612"/>
    <mergeCell ref="L611:L612"/>
    <mergeCell ref="M611:M612"/>
    <mergeCell ref="N611:N612"/>
    <mergeCell ref="O611:O612"/>
    <mergeCell ref="P611:P612"/>
    <mergeCell ref="Q611:Q612"/>
    <mergeCell ref="R611:R612"/>
    <mergeCell ref="C624:C625"/>
    <mergeCell ref="D624:D625"/>
    <mergeCell ref="E624:E625"/>
    <mergeCell ref="F624:F625"/>
    <mergeCell ref="G624:G625"/>
    <mergeCell ref="H624:H625"/>
    <mergeCell ref="B626:B627"/>
    <mergeCell ref="C626:C627"/>
    <mergeCell ref="D626:D627"/>
    <mergeCell ref="B620:B621"/>
    <mergeCell ref="C620:C621"/>
    <mergeCell ref="D620:D621"/>
    <mergeCell ref="E620:E621"/>
    <mergeCell ref="F620:F621"/>
    <mergeCell ref="G620:G621"/>
    <mergeCell ref="H620:H621"/>
    <mergeCell ref="B622:B623"/>
    <mergeCell ref="C622:C623"/>
    <mergeCell ref="D622:D623"/>
    <mergeCell ref="H630:H631"/>
    <mergeCell ref="B632:B633"/>
    <mergeCell ref="C632:C633"/>
    <mergeCell ref="D632:D633"/>
    <mergeCell ref="B634:B635"/>
    <mergeCell ref="C634:C635"/>
    <mergeCell ref="D634:D635"/>
    <mergeCell ref="B636:B637"/>
    <mergeCell ref="C636:C637"/>
    <mergeCell ref="D636:D637"/>
    <mergeCell ref="B628:B629"/>
    <mergeCell ref="C628:C629"/>
    <mergeCell ref="D628:D629"/>
    <mergeCell ref="B630:B631"/>
    <mergeCell ref="C630:C631"/>
    <mergeCell ref="D630:D631"/>
    <mergeCell ref="E630:E631"/>
    <mergeCell ref="F630:F631"/>
    <mergeCell ref="G630:G631"/>
    <mergeCell ref="B644:B645"/>
    <mergeCell ref="C644:C645"/>
    <mergeCell ref="D644:D645"/>
    <mergeCell ref="F644:F645"/>
    <mergeCell ref="H644:H645"/>
    <mergeCell ref="B646:B647"/>
    <mergeCell ref="C646:C647"/>
    <mergeCell ref="D646:D647"/>
    <mergeCell ref="B648:B649"/>
    <mergeCell ref="C648:C649"/>
    <mergeCell ref="D648:D649"/>
    <mergeCell ref="B638:B639"/>
    <mergeCell ref="C638:C639"/>
    <mergeCell ref="D638:D639"/>
    <mergeCell ref="B640:B641"/>
    <mergeCell ref="C640:C641"/>
    <mergeCell ref="D640:D641"/>
    <mergeCell ref="B642:B643"/>
    <mergeCell ref="C642:C643"/>
    <mergeCell ref="D642:D643"/>
    <mergeCell ref="B658:B659"/>
    <mergeCell ref="C658:C659"/>
    <mergeCell ref="D658:D659"/>
    <mergeCell ref="E658:E659"/>
    <mergeCell ref="F658:F659"/>
    <mergeCell ref="G658:G659"/>
    <mergeCell ref="H658:H659"/>
    <mergeCell ref="B660:B661"/>
    <mergeCell ref="D660:D661"/>
    <mergeCell ref="E660:E661"/>
    <mergeCell ref="F660:F661"/>
    <mergeCell ref="G660:G661"/>
    <mergeCell ref="H660:H661"/>
    <mergeCell ref="B650:B651"/>
    <mergeCell ref="D650:D651"/>
    <mergeCell ref="B652:B653"/>
    <mergeCell ref="C652:C653"/>
    <mergeCell ref="D652:D653"/>
    <mergeCell ref="E652:E654"/>
    <mergeCell ref="F652:F654"/>
    <mergeCell ref="G652:G654"/>
    <mergeCell ref="H652:H654"/>
    <mergeCell ref="B654:B655"/>
    <mergeCell ref="C654:C655"/>
    <mergeCell ref="D654:D655"/>
    <mergeCell ref="E655:E657"/>
    <mergeCell ref="F655:F657"/>
    <mergeCell ref="G655:G657"/>
    <mergeCell ref="H655:H657"/>
    <mergeCell ref="B656:B657"/>
    <mergeCell ref="C656:C657"/>
    <mergeCell ref="D656:D657"/>
    <mergeCell ref="G666:G667"/>
    <mergeCell ref="H666:H667"/>
    <mergeCell ref="B668:B669"/>
    <mergeCell ref="C668:C669"/>
    <mergeCell ref="D668:D669"/>
    <mergeCell ref="E668:E669"/>
    <mergeCell ref="F668:F669"/>
    <mergeCell ref="G668:G669"/>
    <mergeCell ref="H668:H669"/>
    <mergeCell ref="B662:B663"/>
    <mergeCell ref="D662:D663"/>
    <mergeCell ref="B664:B665"/>
    <mergeCell ref="C664:C665"/>
    <mergeCell ref="D664:D665"/>
    <mergeCell ref="B666:B667"/>
    <mergeCell ref="D666:D667"/>
    <mergeCell ref="E666:E667"/>
    <mergeCell ref="F666:F667"/>
    <mergeCell ref="B674:B675"/>
    <mergeCell ref="C674:C675"/>
    <mergeCell ref="D674:D675"/>
    <mergeCell ref="B676:B679"/>
    <mergeCell ref="D676:D679"/>
    <mergeCell ref="E677:E678"/>
    <mergeCell ref="F677:F678"/>
    <mergeCell ref="G677:G678"/>
    <mergeCell ref="H677:H678"/>
    <mergeCell ref="B670:B671"/>
    <mergeCell ref="C670:C671"/>
    <mergeCell ref="D670:D671"/>
    <mergeCell ref="E670:E671"/>
    <mergeCell ref="F670:F671"/>
    <mergeCell ref="G670:G671"/>
    <mergeCell ref="H670:H671"/>
    <mergeCell ref="B672:B673"/>
    <mergeCell ref="C672:C673"/>
    <mergeCell ref="D672:D673"/>
    <mergeCell ref="E672:E673"/>
    <mergeCell ref="F672:F673"/>
    <mergeCell ref="G672:G673"/>
    <mergeCell ref="H672:H673"/>
    <mergeCell ref="B686:B688"/>
    <mergeCell ref="E687:E688"/>
    <mergeCell ref="F687:F688"/>
    <mergeCell ref="G687:G688"/>
    <mergeCell ref="B689:B696"/>
    <mergeCell ref="C689:C696"/>
    <mergeCell ref="D689:D696"/>
    <mergeCell ref="E690:E696"/>
    <mergeCell ref="F690:F696"/>
    <mergeCell ref="G690:G696"/>
    <mergeCell ref="B680:B682"/>
    <mergeCell ref="C680:C682"/>
    <mergeCell ref="D680:D682"/>
    <mergeCell ref="E681:E682"/>
    <mergeCell ref="F681:F682"/>
    <mergeCell ref="G681:G682"/>
    <mergeCell ref="H681:H682"/>
    <mergeCell ref="B683:B685"/>
    <mergeCell ref="C683:C685"/>
    <mergeCell ref="D683:D685"/>
    <mergeCell ref="E684:E685"/>
    <mergeCell ref="F684:F685"/>
    <mergeCell ref="G684:G685"/>
    <mergeCell ref="H684:H685"/>
    <mergeCell ref="B705:B709"/>
    <mergeCell ref="C705:C709"/>
    <mergeCell ref="D705:D709"/>
    <mergeCell ref="E705:E706"/>
    <mergeCell ref="F705:F706"/>
    <mergeCell ref="G705:G706"/>
    <mergeCell ref="H705:H706"/>
    <mergeCell ref="E707:E709"/>
    <mergeCell ref="F707:F709"/>
    <mergeCell ref="G707:G709"/>
    <mergeCell ref="H707:H709"/>
    <mergeCell ref="H690:H696"/>
    <mergeCell ref="B697:B701"/>
    <mergeCell ref="C697:C701"/>
    <mergeCell ref="D697:D701"/>
    <mergeCell ref="E698:E701"/>
    <mergeCell ref="F698:F701"/>
    <mergeCell ref="G698:G701"/>
    <mergeCell ref="H698:H701"/>
    <mergeCell ref="B702:B704"/>
    <mergeCell ref="C702:C704"/>
    <mergeCell ref="D702:D704"/>
    <mergeCell ref="E702:E704"/>
    <mergeCell ref="F702:F704"/>
    <mergeCell ref="G702:G704"/>
    <mergeCell ref="H702:H704"/>
    <mergeCell ref="H713:H714"/>
    <mergeCell ref="B715:B720"/>
    <mergeCell ref="C715:C720"/>
    <mergeCell ref="D715:D720"/>
    <mergeCell ref="E715:E720"/>
    <mergeCell ref="F715:F720"/>
    <mergeCell ref="G715:G720"/>
    <mergeCell ref="H715:H720"/>
    <mergeCell ref="B721:B722"/>
    <mergeCell ref="C721:C722"/>
    <mergeCell ref="D721:D722"/>
    <mergeCell ref="B710:B712"/>
    <mergeCell ref="C710:C712"/>
    <mergeCell ref="D710:D712"/>
    <mergeCell ref="B713:B714"/>
    <mergeCell ref="C713:C714"/>
    <mergeCell ref="D713:D714"/>
    <mergeCell ref="E713:E714"/>
    <mergeCell ref="F713:F714"/>
    <mergeCell ref="G713:G714"/>
    <mergeCell ref="H744:H746"/>
    <mergeCell ref="H728:H729"/>
    <mergeCell ref="B730:B731"/>
    <mergeCell ref="C730:C731"/>
    <mergeCell ref="D730:D731"/>
    <mergeCell ref="E730:E731"/>
    <mergeCell ref="F730:F731"/>
    <mergeCell ref="G730:G731"/>
    <mergeCell ref="H730:H731"/>
    <mergeCell ref="B732:B733"/>
    <mergeCell ref="C732:C733"/>
    <mergeCell ref="D732:D733"/>
    <mergeCell ref="E732:E733"/>
    <mergeCell ref="F732:F733"/>
    <mergeCell ref="G732:G733"/>
    <mergeCell ref="H732:H733"/>
    <mergeCell ref="B723:B725"/>
    <mergeCell ref="C723:C725"/>
    <mergeCell ref="D723:D725"/>
    <mergeCell ref="E723:E724"/>
    <mergeCell ref="F723:F724"/>
    <mergeCell ref="G723:G724"/>
    <mergeCell ref="B726:B729"/>
    <mergeCell ref="C726:C729"/>
    <mergeCell ref="D726:D729"/>
    <mergeCell ref="E726:E727"/>
    <mergeCell ref="F726:F727"/>
    <mergeCell ref="G726:G727"/>
    <mergeCell ref="E728:E729"/>
    <mergeCell ref="F728:F729"/>
    <mergeCell ref="G728:G729"/>
    <mergeCell ref="S753:S754"/>
    <mergeCell ref="B755:B756"/>
    <mergeCell ref="C755:C756"/>
    <mergeCell ref="D755:D756"/>
    <mergeCell ref="E755:E756"/>
    <mergeCell ref="F755:F756"/>
    <mergeCell ref="G755:G756"/>
    <mergeCell ref="H755:H756"/>
    <mergeCell ref="S755:S756"/>
    <mergeCell ref="B734:L734"/>
    <mergeCell ref="A735:S735"/>
    <mergeCell ref="A736:A764"/>
    <mergeCell ref="B737:B741"/>
    <mergeCell ref="C737:C741"/>
    <mergeCell ref="D737:D741"/>
    <mergeCell ref="E737:E741"/>
    <mergeCell ref="F737:F741"/>
    <mergeCell ref="G737:G741"/>
    <mergeCell ref="H737:H741"/>
    <mergeCell ref="B742:B743"/>
    <mergeCell ref="C742:C743"/>
    <mergeCell ref="D742:D743"/>
    <mergeCell ref="E742:E743"/>
    <mergeCell ref="F742:F743"/>
    <mergeCell ref="G742:G743"/>
    <mergeCell ref="H742:H743"/>
    <mergeCell ref="B744:B746"/>
    <mergeCell ref="C744:C746"/>
    <mergeCell ref="D744:D746"/>
    <mergeCell ref="E744:E746"/>
    <mergeCell ref="F744:F746"/>
    <mergeCell ref="G744:G746"/>
    <mergeCell ref="K763:K764"/>
    <mergeCell ref="L763:L764"/>
    <mergeCell ref="M763:M764"/>
    <mergeCell ref="N763:N764"/>
    <mergeCell ref="Q763:Q764"/>
    <mergeCell ref="R763:R764"/>
    <mergeCell ref="S763:S764"/>
    <mergeCell ref="C765:E765"/>
    <mergeCell ref="H766:L766"/>
    <mergeCell ref="D761:D762"/>
    <mergeCell ref="E761:E762"/>
    <mergeCell ref="F761:F762"/>
    <mergeCell ref="G761:G762"/>
    <mergeCell ref="H761:H762"/>
    <mergeCell ref="B763:B764"/>
    <mergeCell ref="C763:C764"/>
    <mergeCell ref="I763:I764"/>
    <mergeCell ref="J763:J764"/>
  </mergeCells>
  <pageMargins left="0.31496062992125984" right="0.23622047244094491" top="0.78740157480314965" bottom="0.59055118110236227" header="0.51181102362204722" footer="0.11811023622047245"/>
  <pageSetup paperSize="9" scale="60" fitToHeight="458" pageOrder="overThenDown" orientation="landscape" useFirstPageNumber="1" copies="2" r:id="rId1"/>
  <headerFooter alignWithMargins="0">
    <oddFooter>&amp;Rстр.&amp;P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Сводный реестр</vt:lpstr>
      <vt:lpstr>'Сводный реестр'!Заголовки_для_печати</vt:lpstr>
      <vt:lpstr>'Сводный реестр'!Область_печати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dc:creator>
  <cp:lastModifiedBy>PRO</cp:lastModifiedBy>
  <cp:lastPrinted>2025-02-18T13:09:13Z</cp:lastPrinted>
  <dcterms:created xsi:type="dcterms:W3CDTF">2024-12-05T07:14:48Z</dcterms:created>
  <dcterms:modified xsi:type="dcterms:W3CDTF">2025-02-18T13:09:59Z</dcterms:modified>
</cp:coreProperties>
</file>